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5600" windowHeight="9240" activeTab="2"/>
  </bookViews>
  <sheets>
    <sheet name="Otázky - písemka" sheetId="5" r:id="rId1"/>
    <sheet name="Písemka" sheetId="2" r:id="rId2"/>
    <sheet name="Otázky - ústní" sheetId="4" r:id="rId3"/>
    <sheet name="Generátor otázky" sheetId="6" r:id="rId4"/>
  </sheets>
  <definedNames>
    <definedName name="_xlnm.Print_Titles" localSheetId="2">'Otázky - ústní'!$1:$6</definedName>
    <definedName name="_xlnm.Print_Area" localSheetId="3">'Generátor otázky'!$A$1:$I$52</definedName>
    <definedName name="_xlnm.Print_Area" localSheetId="0">'Otázky - písemka'!$A$1:$V$16</definedName>
    <definedName name="_xlnm.Print_Area" localSheetId="2">'Otázky - ústní'!$A$1:$V$20</definedName>
    <definedName name="_xlnm.Print_Area" localSheetId="1">Písemka!$A$1:$V$224</definedName>
  </definedNames>
  <calcPr calcId="145621"/>
</workbook>
</file>

<file path=xl/calcChain.xml><?xml version="1.0" encoding="utf-8"?>
<calcChain xmlns="http://schemas.openxmlformats.org/spreadsheetml/2006/main">
  <c r="A2" i="6" l="1"/>
  <c r="A26" i="6" s="1"/>
  <c r="O1" i="2"/>
  <c r="AG50" i="5" l="1"/>
  <c r="AG49" i="5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2" i="5"/>
  <c r="AG3" i="5" s="1"/>
  <c r="AG4" i="5" s="1"/>
  <c r="AG5" i="5" s="1"/>
  <c r="AG6" i="5" s="1"/>
  <c r="AG7" i="5" s="1"/>
  <c r="AG8" i="5" s="1"/>
  <c r="AG9" i="5" s="1"/>
  <c r="AG10" i="5" s="1"/>
  <c r="AG11" i="5" s="1"/>
  <c r="AG12" i="5" s="1"/>
  <c r="AG13" i="5" s="1"/>
  <c r="AG14" i="5" s="1"/>
  <c r="AI1" i="5" l="1"/>
  <c r="B22" i="5" s="1"/>
  <c r="D170" i="2" s="1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" i="5"/>
  <c r="AC3" i="5" s="1"/>
  <c r="AC4" i="5" s="1"/>
  <c r="AC5" i="5" s="1"/>
  <c r="AC6" i="5" s="1"/>
  <c r="AC7" i="5" s="1"/>
  <c r="AC8" i="5" s="1"/>
  <c r="AC9" i="5" s="1"/>
  <c r="AC10" i="5" s="1"/>
  <c r="AC11" i="5" s="1"/>
  <c r="AC12" i="5" s="1"/>
  <c r="AC13" i="5" s="1"/>
  <c r="AC14" i="5" s="1"/>
  <c r="AC15" i="5" s="1"/>
  <c r="AC16" i="5" s="1"/>
  <c r="AC17" i="5" s="1"/>
  <c r="AC18" i="5" s="1"/>
  <c r="AC19" i="5" s="1"/>
  <c r="AC20" i="5" s="1"/>
  <c r="AC21" i="5" s="1"/>
  <c r="AC22" i="5" s="1"/>
  <c r="AC23" i="5" s="1"/>
  <c r="AC24" i="5" s="1"/>
  <c r="AC25" i="5" s="1"/>
  <c r="Y2" i="5"/>
  <c r="E3" i="2"/>
  <c r="E2" i="2"/>
  <c r="AE1" i="5" l="1"/>
  <c r="AE2" i="5" s="1"/>
  <c r="Y3" i="5"/>
  <c r="Y4" i="5" s="1"/>
  <c r="Y5" i="5" s="1"/>
  <c r="Y6" i="5" s="1"/>
  <c r="Y7" i="5" s="1"/>
  <c r="Y8" i="5" s="1"/>
  <c r="Y9" i="5" s="1"/>
  <c r="Y10" i="5" s="1"/>
  <c r="Y11" i="5" s="1"/>
  <c r="Y12" i="5" s="1"/>
  <c r="Y13" i="5" s="1"/>
  <c r="Y14" i="5" s="1"/>
  <c r="Y15" i="5" s="1"/>
  <c r="Y16" i="5" s="1"/>
  <c r="Y17" i="5" s="1"/>
  <c r="Y18" i="5" s="1"/>
  <c r="Y19" i="5" s="1"/>
  <c r="Y20" i="5" s="1"/>
  <c r="Y21" i="5" s="1"/>
  <c r="Y22" i="5" s="1"/>
  <c r="Y23" i="5" s="1"/>
  <c r="Y24" i="5" s="1"/>
  <c r="Y25" i="5" s="1"/>
  <c r="Y26" i="5" s="1"/>
  <c r="Y27" i="5" s="1"/>
  <c r="Y28" i="5" s="1"/>
  <c r="Y29" i="5" s="1"/>
  <c r="Y30" i="5" s="1"/>
  <c r="Y31" i="5" s="1"/>
  <c r="Y32" i="5" s="1"/>
  <c r="Y33" i="5" s="1"/>
  <c r="Y34" i="5" s="1"/>
  <c r="Y35" i="5" s="1"/>
  <c r="Y36" i="5" s="1"/>
  <c r="Y37" i="5" s="1"/>
  <c r="Y38" i="5" s="1"/>
  <c r="Y39" i="5" s="1"/>
  <c r="Y40" i="5" s="1"/>
  <c r="Y41" i="5" s="1"/>
  <c r="Y42" i="5" s="1"/>
  <c r="Y43" i="5" s="1"/>
  <c r="Y44" i="5" s="1"/>
  <c r="Y45" i="5" s="1"/>
  <c r="Y46" i="5" s="1"/>
  <c r="Y47" i="5" s="1"/>
  <c r="Y48" i="5" s="1"/>
  <c r="Y49" i="5" s="1"/>
  <c r="Y50" i="5" s="1"/>
  <c r="L213" i="2"/>
  <c r="AE3" i="5" l="1"/>
  <c r="B20" i="5" s="1"/>
  <c r="D150" i="2" s="1"/>
  <c r="B19" i="5"/>
  <c r="D132" i="2" s="1"/>
  <c r="B18" i="5"/>
  <c r="D114" i="2" s="1"/>
  <c r="AA1" i="5"/>
  <c r="B6" i="5" s="1"/>
  <c r="D11" i="2" s="1"/>
  <c r="AA2" i="5" l="1"/>
  <c r="AA3" i="5" l="1"/>
  <c r="B7" i="5"/>
  <c r="D20" i="2" s="1"/>
  <c r="AA4" i="5" l="1"/>
  <c r="B8" i="5"/>
  <c r="D29" i="2" s="1"/>
  <c r="AA5" i="5" l="1"/>
  <c r="B9" i="5"/>
  <c r="D38" i="2" s="1"/>
  <c r="AA6" i="5" l="1"/>
  <c r="B10" i="5"/>
  <c r="D47" i="2" s="1"/>
  <c r="AA7" i="5" l="1"/>
  <c r="B11" i="5"/>
  <c r="D58" i="2" s="1"/>
  <c r="AA8" i="5" l="1"/>
  <c r="B12" i="5"/>
  <c r="D67" i="2" s="1"/>
  <c r="AA9" i="5" l="1"/>
  <c r="B14" i="5" s="1"/>
  <c r="B13" i="5"/>
  <c r="D76" i="2" s="1"/>
  <c r="AA10" i="5" l="1"/>
  <c r="D85" i="2"/>
  <c r="AA11" i="5" l="1"/>
  <c r="B16" i="5" s="1"/>
  <c r="D103" i="2" s="1"/>
  <c r="B15" i="5"/>
  <c r="D94" i="2" s="1"/>
</calcChain>
</file>

<file path=xl/sharedStrings.xml><?xml version="1.0" encoding="utf-8"?>
<sst xmlns="http://schemas.openxmlformats.org/spreadsheetml/2006/main" count="103" uniqueCount="69">
  <si>
    <t>Zkoušková písemná práce</t>
  </si>
  <si>
    <t>Jméno a příjmení:</t>
  </si>
  <si>
    <t>Číslo kruhu:</t>
  </si>
  <si>
    <t>Název předmětu:</t>
  </si>
  <si>
    <t>Kód předmětu:</t>
  </si>
  <si>
    <t>Datum vypracování:</t>
  </si>
  <si>
    <t>Zadání</t>
  </si>
  <si>
    <t>Č. ot.</t>
  </si>
  <si>
    <t>Body</t>
  </si>
  <si>
    <t>Body celk.</t>
  </si>
  <si>
    <t>Odpověď</t>
  </si>
  <si>
    <t>Odpověď:</t>
  </si>
  <si>
    <t>Poznámka k vypracování: Pokud se vám u některé otázky odpověď nevejde do vyznačeného pole, použijte rubovou stranu papíru. V takovém případě nezapomeňte uvést číslo otázky, ke které se doplňující odpověď vztahuje.</t>
  </si>
  <si>
    <t>Podpis studenta:</t>
  </si>
  <si>
    <t>Vyhodnocení:</t>
  </si>
  <si>
    <t>Maximální dosažitelný počet bodů:</t>
  </si>
  <si>
    <t>Získaný počet bodů:</t>
  </si>
  <si>
    <t>Odpovídající známka:</t>
  </si>
  <si>
    <t>A</t>
  </si>
  <si>
    <t>Výborně</t>
  </si>
  <si>
    <t>B</t>
  </si>
  <si>
    <t>Velmi dobře</t>
  </si>
  <si>
    <t>C</t>
  </si>
  <si>
    <t>Dobře</t>
  </si>
  <si>
    <t>D</t>
  </si>
  <si>
    <t>Uspokojivě</t>
  </si>
  <si>
    <t>E</t>
  </si>
  <si>
    <t>Dostatečně</t>
  </si>
  <si>
    <t>Stupně klasifikace:</t>
  </si>
  <si>
    <t>F</t>
  </si>
  <si>
    <t>Nedostatečně</t>
  </si>
  <si>
    <t>100 - 90 b.</t>
  </si>
  <si>
    <t>89 - 80 b.</t>
  </si>
  <si>
    <t>79 - 70 b.</t>
  </si>
  <si>
    <t>69 - 60 b.</t>
  </si>
  <si>
    <t>59 - 50 b.</t>
  </si>
  <si>
    <t>&lt; 50 b.</t>
  </si>
  <si>
    <t>Podpis hodnotícího:</t>
  </si>
  <si>
    <t>Otázky k ústní zkoušce</t>
  </si>
  <si>
    <t>Verze dokumentu:</t>
  </si>
  <si>
    <t>Seznam možných za 4 body:</t>
  </si>
  <si>
    <t>Generátor otázek za 4 body</t>
  </si>
  <si>
    <t>Zadání (napište písmeno správné odpovědi)</t>
  </si>
  <si>
    <t>Generátor otázek za 10 bodů</t>
  </si>
  <si>
    <t>Seznam možných za 10 bodů:</t>
  </si>
  <si>
    <t>Seznam možných za 26 bodů:</t>
  </si>
  <si>
    <t>Generátor otázky za 26 bodů</t>
  </si>
  <si>
    <t>Otázky k písemné zkoušce</t>
  </si>
  <si>
    <t>; varianta:</t>
  </si>
  <si>
    <t>Číslo zkouškové otázky k ústní zkoušce</t>
  </si>
  <si>
    <t>Znění otázky</t>
  </si>
  <si>
    <t>Chemie ovzduší</t>
  </si>
  <si>
    <t>Zimní 2015</t>
  </si>
  <si>
    <t>Výšková distribuce hmotnosti atmosféry, hranice vesmíru, stratifikace atmosféry dle různých kriterií, průměrné výškové intervaly atmosférických vrstev, základní charakteristika troposféry (mocnost, dílčí vrstvy, teplota), význam tropopauzy, stratosféra a ozonosféra (+ průměrný obsah O3 v ozonosféře), význam ionosféry, van Allenovy pásy</t>
  </si>
  <si>
    <t>Atmosféra jako filtr záření: distribuce vlnových délek dle dosahu k povrchu, význam oblačnosti pro energetickou bilanci, desublimační a kondenzační hladina; Historie atmosféry: vznik a složení prvotní atmosféry, změny složení sekundární atmosféry, vznik kyslíku v atmosféře, příčiny kolísání koncentrace kyslíku v historii Země, změny globálních teplot (model EPICA, obecné příčiny)</t>
  </si>
  <si>
    <t>Sběr dat pro atmosférické informační systémy: AIM (stanovované složky, analytické metody, základní popis principu), účel environmentálních IS (model DPSIR), co je EIS + příklady mezinárodních (SEIS, EIONET, GMES, GEO, GEOSS), informační systémy v ČR (REZZO, ISKO, IRZ), členění REZZO dle zdrojů, látky zahrnuté v REZZO, provozovatel IRZ a rozsah působnosti</t>
  </si>
  <si>
    <t>Hnací síly cirkulace atmosféry, anticyklóna, cyklóna, faktory ovlivňující proudění vzduchu (Coriolisova síla aj.), Cirkulační buňky (Hadleyova, Ferrelova a polární), rozdělení jet streamů dle nadmořské výšky, Troposférické jet streamy (druhy troposférických jetů, směr proudění, rychlost, důvod vzniku, tvar, význam pro počasí, Rossbyho vlny), lokální proudění v atmosféře (dálkové a místní větry, síla)</t>
  </si>
  <si>
    <t>Problémy vzorkování a simulace atmosférických reakcí, metody aktivního a pasivního vzorkování vzduchu, hlavní reaktant v denních a nočních reakcích, rozdělení plynných reaktantů účastnících se atmosférických reakcí, homogenní atmosférické reakce (rozdělení dle chemické podstaty), monomolekulární reakce (princip, příklad), typy homogenních bimolekulárních reakcí</t>
  </si>
  <si>
    <t>Fotochemické reakce:3 druhy reaktivních částic, dosažitelná excitace v troposféře, rozsah dostupných vlnových délek účastnících se fotochemických reakcí, látky absorbující v daném rozsahu a látky nereagující, možnosti odevzdání excesivní energie, varianty luminiscence; Acidobazické reakce: kyselé a zásadité složky v atmosféře; Jaderné reakce: rozpadové řady, vznik radonu</t>
  </si>
  <si>
    <t>EU ETS: zahrnuté látky, environmentální cíle, princip povolenek, rozsah pokrytí zařízení a GHG v EU;  hlavní skleníkové plyny v atmosféře, plyny zahrnuté v národní GHG inventarizaci, mechanismus účinku GHG, absorpční atmosférické okno, sektory výroby zahrnuté do inventarizačního plánu, GWP (význam, časové horizonty, na čem závisí), radiační síla a kapacita radiační síly</t>
  </si>
  <si>
    <t>Základní skupiny polutantů; skleníkové plyny (hodnota GWP nejvýznamnějších, obsah CO2 v atmosféře, možnosti stanovení historických koncentrací a teplot,  retenční kapacita oceánů a lesů pro CO2); antropogenní a biogenní zdroje methanu, životnost CH4 v atmosféře a jeho hlavní odbourávání; kroky odbourávání vyšších uhlovodíků; původ N2O v atmosféře a princip jeho vzniku</t>
  </si>
  <si>
    <t>Hlavní kysele reagující látky v atmosféře: přehled, přírodní a antropogenní emise jednotlivých látek, dopady expozice kyselými plyny na lidské zdraví, mechanismus účinku a kritické koncentrace pro rostliny, kyselá depozice, acidifikace vody (vliv podloží, výluhy, dopady na ekosystém), eutrofizace vody (příčiny, fáze eutrofizace), mechanismy tvorby NOx a jejich atmosférická přeměna</t>
  </si>
  <si>
    <t>3 cesty příjmu toxických látek a jejich poměr, definice toxických látek, definice těžkých kovů a přehled nejvýznamnějších, definice VOC a příklady, kriteria zařazení látky mezi POPs (+kdy může být směs zařazena jako celek mezi POPs), Rozdělení a charakterizace POPs dle složení a dle původu, PCB (popis, kongenery, dřívější využití, výskyt v atmosféře), OCP (popis, příklady, odbourání DDT)</t>
  </si>
  <si>
    <t>PAH: struktura, 3 typy uspořádání, vznik benzo(a)pyrenu a jeho vlastnosti, původ emisí do atmosféry; PCDD/F: význam TEQ, emisní limit pro vztažný dioxin, původ emisí do atmosféry, teplotní okno, mechanismy vzniku v plynné fázi a na tuhém povrchu; Bojové plyny: rozdělení dle účinku, příklady, mechanismus otravy</t>
  </si>
  <si>
    <t xml:space="preserve">Chemie atmosférického kyslíku: základní a excitovaný stav, možnosti excitace (3 hlavní + 1), přírodní výskyt kyslíku (volný + vázaný), výskyt molekulárního a atomárního kyslíku (pojem heterosféra), vznik a zánik ozonu (přehled látek katalyzujících rozklad O3), Chapmanův cyklus, princip vzniku antarktické ozonové díry, 3 hlavní cykly rozpadu ozonu, důsledky snížení stratosférického obsahu O3 </t>
  </si>
  <si>
    <t>Význam vlhkosti v atmosféře: průměrná vlhkost atmosféry, koalescence při teplém a studeném dešti, co je oblačnost, albedo, rozdíl původu vody v troposféře a stratosféře; Defnice troposférického pozadí (čistá troposféra), vznik hydroxylového radikálu a jeho význam, vznik hydroperoxylového radikálu a jeho reakce s oxidem dusnatým, které reaktanty vstupují do denních troposférických reakcí</t>
  </si>
  <si>
    <t>Antropogenní znečištění atmosféry v preindustriálním a industriálním období; vliv průmyslové revoluce, Ženevská úmluva z r. 1979 a prováděcí protokoly, Vídeňská úmluva a Montrealský protokol (předmět úmluvy, počet sledovaných látek a jejich typy), UNFCCC a Kjótský protokol (počet typů sledovaných látek, závazky, časový rozsah, dodatečné flexibilní mechanismy), Katar + Lima + Paříž</t>
  </si>
  <si>
    <t>Zimní 2022</t>
  </si>
  <si>
    <t>B216002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</si>
</sst>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b.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44"/>
      <color rgb="FF0000FF"/>
      <name val="Arial"/>
      <family val="2"/>
      <charset val="238"/>
    </font>
    <font>
      <b/>
      <sz val="144"/>
      <color rgb="FF0000FF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2" borderId="0" xfId="0" applyFont="1" applyFill="1" applyAlignment="1" applyProtection="1">
      <alignment horizontal="left" vertical="top"/>
    </xf>
    <xf numFmtId="0" fontId="3" fillId="2" borderId="0" xfId="0" applyFont="1" applyFill="1" applyAlignment="1" applyProtection="1">
      <alignment horizontal="left" vertical="top"/>
    </xf>
    <xf numFmtId="0" fontId="2" fillId="0" borderId="20" xfId="0" applyFont="1" applyFill="1" applyBorder="1" applyAlignment="1" applyProtection="1">
      <alignment horizontal="right" vertical="top"/>
    </xf>
    <xf numFmtId="0" fontId="2" fillId="0" borderId="20" xfId="0" applyFont="1" applyFill="1" applyBorder="1" applyAlignment="1" applyProtection="1">
      <alignment horizontal="center" vertical="top"/>
    </xf>
    <xf numFmtId="0" fontId="2" fillId="2" borderId="0" xfId="0" applyFont="1" applyFill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left" vertical="top"/>
    </xf>
    <xf numFmtId="0" fontId="2" fillId="3" borderId="20" xfId="0" applyFont="1" applyFill="1" applyBorder="1" applyAlignment="1" applyProtection="1">
      <alignment horizontal="left" vertical="top" wrapText="1"/>
      <protection locked="0"/>
    </xf>
    <xf numFmtId="0" fontId="2" fillId="3" borderId="2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/>
    <xf numFmtId="0" fontId="14" fillId="0" borderId="2" xfId="0" applyFont="1" applyFill="1" applyBorder="1" applyAlignment="1" applyProtection="1">
      <alignment horizontal="center" vertical="top"/>
    </xf>
    <xf numFmtId="0" fontId="13" fillId="0" borderId="3" xfId="0" applyFont="1" applyBorder="1" applyAlignment="1" applyProtection="1">
      <alignment horizontal="center" vertical="top"/>
    </xf>
    <xf numFmtId="0" fontId="13" fillId="0" borderId="4" xfId="0" applyFont="1" applyBorder="1" applyAlignment="1" applyProtection="1">
      <alignment horizontal="center" vertical="top"/>
    </xf>
    <xf numFmtId="0" fontId="2" fillId="3" borderId="2" xfId="0" applyFont="1" applyFill="1" applyBorder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horizontal="left" vertical="top"/>
    </xf>
    <xf numFmtId="0" fontId="13" fillId="0" borderId="3" xfId="0" applyFont="1" applyFill="1" applyBorder="1" applyAlignment="1" applyProtection="1">
      <alignment horizontal="left" vertical="top"/>
    </xf>
    <xf numFmtId="0" fontId="12" fillId="3" borderId="3" xfId="0" applyFont="1" applyFill="1" applyBorder="1" applyAlignment="1" applyProtection="1">
      <alignment horizontal="left" vertical="top"/>
      <protection locked="0"/>
    </xf>
    <xf numFmtId="0" fontId="13" fillId="3" borderId="3" xfId="0" applyFont="1" applyFill="1" applyBorder="1" applyAlignment="1" applyProtection="1">
      <alignment horizontal="left" vertical="top"/>
      <protection locked="0"/>
    </xf>
    <xf numFmtId="0" fontId="13" fillId="3" borderId="4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horizontal="center" vertical="top"/>
    </xf>
    <xf numFmtId="0" fontId="2" fillId="3" borderId="12" xfId="0" applyFont="1" applyFill="1" applyBorder="1" applyAlignment="1" applyProtection="1">
      <alignment horizontal="left" vertical="top"/>
    </xf>
    <xf numFmtId="0" fontId="0" fillId="3" borderId="12" xfId="0" applyFill="1" applyBorder="1" applyAlignment="1" applyProtection="1">
      <alignment horizontal="left" vertical="top"/>
    </xf>
    <xf numFmtId="0" fontId="0" fillId="3" borderId="13" xfId="0" applyFill="1" applyBorder="1" applyAlignment="1" applyProtection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4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  <xf numFmtId="0" fontId="4" fillId="0" borderId="19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center" vertical="top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14" fontId="2" fillId="3" borderId="10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/>
    </xf>
    <xf numFmtId="164" fontId="0" fillId="0" borderId="10" xfId="0" applyNumberForma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6" fillId="3" borderId="10" xfId="0" applyFont="1" applyFill="1" applyBorder="1" applyAlignment="1" applyProtection="1">
      <alignment horizontal="left" vertical="top"/>
      <protection locked="0"/>
    </xf>
    <xf numFmtId="0" fontId="7" fillId="3" borderId="10" xfId="0" applyFont="1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4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17" fillId="5" borderId="29" xfId="0" applyFont="1" applyFill="1" applyBorder="1" applyAlignment="1">
      <alignment horizontal="justify" vertical="top" wrapText="1"/>
    </xf>
    <xf numFmtId="0" fontId="18" fillId="5" borderId="0" xfId="0" applyFont="1" applyFill="1" applyBorder="1" applyAlignment="1">
      <alignment horizontal="justify" vertical="top" wrapText="1"/>
    </xf>
    <xf numFmtId="0" fontId="18" fillId="5" borderId="30" xfId="0" applyFont="1" applyFill="1" applyBorder="1" applyAlignment="1">
      <alignment horizontal="justify" vertical="top" wrapText="1"/>
    </xf>
    <xf numFmtId="0" fontId="18" fillId="5" borderId="29" xfId="0" applyFont="1" applyFill="1" applyBorder="1" applyAlignment="1">
      <alignment horizontal="justify" vertical="top" wrapText="1"/>
    </xf>
    <xf numFmtId="0" fontId="18" fillId="5" borderId="31" xfId="0" applyFont="1" applyFill="1" applyBorder="1" applyAlignment="1">
      <alignment horizontal="justify" vertical="top" wrapText="1"/>
    </xf>
    <xf numFmtId="0" fontId="18" fillId="5" borderId="32" xfId="0" applyFont="1" applyFill="1" applyBorder="1" applyAlignment="1">
      <alignment horizontal="justify" vertical="top" wrapText="1"/>
    </xf>
    <xf numFmtId="0" fontId="18" fillId="5" borderId="33" xfId="0" applyFont="1" applyFill="1" applyBorder="1" applyAlignment="1">
      <alignment horizontal="justify" vertical="top" wrapText="1"/>
    </xf>
  </cellXfs>
  <cellStyles count="1">
    <cellStyle name="Normální" xfId="0" builtinId="0"/>
  </cellStyles>
  <dxfs count="2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I50"/>
  <sheetViews>
    <sheetView workbookViewId="0">
      <selection activeCell="Z3" sqref="Z3"/>
    </sheetView>
  </sheetViews>
  <sheetFormatPr defaultColWidth="4.42578125" defaultRowHeight="75" customHeight="1" x14ac:dyDescent="0.25"/>
  <cols>
    <col min="1" max="4" width="6.28515625" style="5" customWidth="1"/>
    <col min="5" max="23" width="4.42578125" style="5"/>
    <col min="24" max="24" width="30" style="5" customWidth="1"/>
    <col min="25" max="25" width="5.85546875" style="5" customWidth="1"/>
    <col min="26" max="26" width="92.5703125" style="5" customWidth="1"/>
    <col min="27" max="27" width="4.42578125" style="5"/>
    <col min="28" max="28" width="31.42578125" style="5" customWidth="1"/>
    <col min="29" max="29" width="5.85546875" style="5" customWidth="1"/>
    <col min="30" max="30" width="92.5703125" style="5" customWidth="1"/>
    <col min="31" max="31" width="4.42578125" style="5"/>
    <col min="32" max="32" width="31.42578125" style="5" customWidth="1"/>
    <col min="33" max="33" width="5.85546875" style="5" customWidth="1"/>
    <col min="34" max="34" width="92.5703125" style="5" customWidth="1"/>
    <col min="35" max="16384" width="4.42578125" style="5"/>
  </cols>
  <sheetData>
    <row r="1" spans="1:35" ht="75" customHeight="1" x14ac:dyDescent="0.25">
      <c r="A1" s="26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X1" s="6" t="s">
        <v>40</v>
      </c>
      <c r="Y1" s="7">
        <v>1</v>
      </c>
      <c r="Z1" s="12"/>
      <c r="AA1" s="8" t="e">
        <f ca="1">RANDBETWEEN(MIN(Y:Y),TRUNC(MAX(Y:Y)/11))</f>
        <v>#NUM!</v>
      </c>
      <c r="AB1" s="6" t="s">
        <v>44</v>
      </c>
      <c r="AC1" s="7">
        <v>1</v>
      </c>
      <c r="AD1" s="12"/>
      <c r="AE1" s="8" t="e">
        <f ca="1">RANDBETWEEN(MIN(AC:AC),TRUNC(MAX(AC:AC)/3))</f>
        <v>#NUM!</v>
      </c>
      <c r="AF1" s="6" t="s">
        <v>45</v>
      </c>
      <c r="AG1" s="7">
        <v>1</v>
      </c>
      <c r="AH1" s="12"/>
      <c r="AI1" s="8">
        <f ca="1">RANDBETWEEN(MIN(AG:AG),MAX(AG:AG))</f>
        <v>1</v>
      </c>
    </row>
    <row r="2" spans="1:35" ht="75" customHeight="1" x14ac:dyDescent="0.25">
      <c r="A2" s="21" t="s">
        <v>3</v>
      </c>
      <c r="B2" s="22"/>
      <c r="C2" s="22"/>
      <c r="D2" s="22"/>
      <c r="E2" s="23" t="s">
        <v>51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Y2" s="7" t="str">
        <f>IF(ISTEXT(Z2),Y1+1,"")</f>
        <v/>
      </c>
      <c r="Z2" s="12"/>
      <c r="AA2" s="8" t="e">
        <f ca="1">RANDBETWEEN(AA1+1,2*TRUNC(MAX(Y:Y)/11))</f>
        <v>#NUM!</v>
      </c>
      <c r="AC2" s="7" t="str">
        <f>IF(ISTEXT(AD2),AC1+1,"")</f>
        <v/>
      </c>
      <c r="AD2" s="12"/>
      <c r="AE2" s="8" t="e">
        <f ca="1">RANDBETWEEN(AE1+1,2*TRUNC(MAX(AC:AC)/3))</f>
        <v>#NUM!</v>
      </c>
      <c r="AG2" s="7" t="str">
        <f>IF(ISTEXT(AH2),AG1+1,"")</f>
        <v/>
      </c>
      <c r="AH2" s="12"/>
    </row>
    <row r="3" spans="1:35" ht="75" customHeight="1" x14ac:dyDescent="0.25">
      <c r="A3" s="21" t="s">
        <v>4</v>
      </c>
      <c r="B3" s="22"/>
      <c r="C3" s="22"/>
      <c r="D3" s="2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  <c r="X3" s="9"/>
      <c r="Y3" s="7" t="str">
        <f t="shared" ref="Y3:Y9" si="0">IF(ISTEXT(Z3),Y2+1,"")</f>
        <v/>
      </c>
      <c r="Z3" s="12"/>
      <c r="AA3" s="8" t="e">
        <f ca="1">RANDBETWEEN(AA2+1,3*TRUNC(MAX(Y:Y)/11))</f>
        <v>#NUM!</v>
      </c>
      <c r="AC3" s="7" t="str">
        <f t="shared" ref="AC3:AC23" si="1">IF(ISTEXT(AD3),AC2+1,"")</f>
        <v/>
      </c>
      <c r="AD3" s="12"/>
      <c r="AE3" s="8" t="e">
        <f ca="1">RANDBETWEEN(AE2+1,MAX(AC:AC))</f>
        <v>#NUM!</v>
      </c>
      <c r="AG3" s="7" t="str">
        <f t="shared" ref="AG3:AG23" si="2">IF(ISTEXT(AH3),AG2+1,"")</f>
        <v/>
      </c>
      <c r="AH3" s="12"/>
    </row>
    <row r="4" spans="1:35" ht="75" customHeight="1" x14ac:dyDescent="0.25">
      <c r="A4" s="21" t="s">
        <v>39</v>
      </c>
      <c r="B4" s="22"/>
      <c r="C4" s="22"/>
      <c r="D4" s="22"/>
      <c r="E4" s="23" t="s">
        <v>52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  <c r="Y4" s="7" t="str">
        <f t="shared" si="0"/>
        <v/>
      </c>
      <c r="Z4" s="12"/>
      <c r="AA4" s="8" t="e">
        <f ca="1">RANDBETWEEN(AA3+1,4*TRUNC(MAX(Y:Y)/11))</f>
        <v>#NUM!</v>
      </c>
      <c r="AC4" s="7" t="str">
        <f t="shared" si="1"/>
        <v/>
      </c>
      <c r="AD4" s="12"/>
      <c r="AG4" s="7" t="str">
        <f t="shared" si="2"/>
        <v/>
      </c>
      <c r="AH4" s="12"/>
    </row>
    <row r="5" spans="1:35" ht="75" customHeight="1" x14ac:dyDescent="0.25">
      <c r="A5" s="10" t="s">
        <v>7</v>
      </c>
      <c r="B5" s="15" t="s">
        <v>41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  <c r="Y5" s="7" t="str">
        <f t="shared" si="0"/>
        <v/>
      </c>
      <c r="Z5" s="12"/>
      <c r="AA5" s="8" t="e">
        <f ca="1">RANDBETWEEN(AA4+1,5*TRUNC(MAX(Y:Y)/11))</f>
        <v>#NUM!</v>
      </c>
      <c r="AC5" s="7" t="str">
        <f t="shared" si="1"/>
        <v/>
      </c>
      <c r="AD5" s="12"/>
      <c r="AG5" s="7" t="str">
        <f t="shared" si="2"/>
        <v/>
      </c>
      <c r="AH5" s="12"/>
    </row>
    <row r="6" spans="1:35" ht="75" customHeight="1" x14ac:dyDescent="0.25">
      <c r="A6" s="11">
        <v>1</v>
      </c>
      <c r="B6" s="18" t="e">
        <f ca="1">VLOOKUP(AA1,Y:Z,2)</f>
        <v>#NUM!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Y6" s="7" t="str">
        <f t="shared" si="0"/>
        <v/>
      </c>
      <c r="Z6" s="12"/>
      <c r="AA6" s="8" t="e">
        <f ca="1">RANDBETWEEN(AA5+1,6*TRUNC(MAX(Y:Y)/11))</f>
        <v>#NUM!</v>
      </c>
      <c r="AC6" s="7" t="str">
        <f t="shared" si="1"/>
        <v/>
      </c>
      <c r="AD6" s="12"/>
      <c r="AG6" s="7" t="str">
        <f t="shared" si="2"/>
        <v/>
      </c>
      <c r="AH6" s="12"/>
    </row>
    <row r="7" spans="1:35" ht="75" customHeight="1" x14ac:dyDescent="0.25">
      <c r="A7" s="11">
        <v>2</v>
      </c>
      <c r="B7" s="18" t="e">
        <f ca="1">VLOOKUP(AA2,Y:Z,2)</f>
        <v>#NUM!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Y7" s="7" t="str">
        <f t="shared" si="0"/>
        <v/>
      </c>
      <c r="Z7" s="12"/>
      <c r="AA7" s="8" t="e">
        <f ca="1">RANDBETWEEN(AA6+1,7*TRUNC(MAX(Y:Y)/11))</f>
        <v>#NUM!</v>
      </c>
      <c r="AC7" s="7" t="str">
        <f t="shared" si="1"/>
        <v/>
      </c>
      <c r="AD7" s="12"/>
      <c r="AG7" s="7" t="str">
        <f t="shared" si="2"/>
        <v/>
      </c>
      <c r="AH7" s="12"/>
    </row>
    <row r="8" spans="1:35" ht="75" customHeight="1" x14ac:dyDescent="0.25">
      <c r="A8" s="11">
        <v>3</v>
      </c>
      <c r="B8" s="18" t="e">
        <f t="shared" ref="B8:B16" ca="1" si="3">VLOOKUP(AA3,Y:Z,2)</f>
        <v>#NUM!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0"/>
      <c r="Y8" s="7" t="str">
        <f t="shared" si="0"/>
        <v/>
      </c>
      <c r="Z8" s="12"/>
      <c r="AA8" s="8" t="e">
        <f ca="1">RANDBETWEEN(AA7+1,8*TRUNC(MAX(Y:Y)/11))</f>
        <v>#NUM!</v>
      </c>
      <c r="AC8" s="7" t="str">
        <f t="shared" si="1"/>
        <v/>
      </c>
      <c r="AD8" s="12"/>
      <c r="AG8" s="7" t="str">
        <f t="shared" si="2"/>
        <v/>
      </c>
      <c r="AH8" s="12"/>
    </row>
    <row r="9" spans="1:35" ht="75" customHeight="1" x14ac:dyDescent="0.25">
      <c r="A9" s="11">
        <v>4</v>
      </c>
      <c r="B9" s="18" t="e">
        <f t="shared" ca="1" si="3"/>
        <v>#NUM!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  <c r="Y9" s="7" t="str">
        <f t="shared" si="0"/>
        <v/>
      </c>
      <c r="Z9" s="12"/>
      <c r="AA9" s="8" t="e">
        <f ca="1">RANDBETWEEN(AA8+1,9*TRUNC(MAX(Y:Y)/11))</f>
        <v>#NUM!</v>
      </c>
      <c r="AC9" s="7" t="str">
        <f t="shared" si="1"/>
        <v/>
      </c>
      <c r="AD9" s="12"/>
      <c r="AG9" s="7" t="str">
        <f t="shared" si="2"/>
        <v/>
      </c>
      <c r="AH9" s="12"/>
    </row>
    <row r="10" spans="1:35" ht="75" customHeight="1" x14ac:dyDescent="0.25">
      <c r="A10" s="11">
        <v>5</v>
      </c>
      <c r="B10" s="18" t="e">
        <f t="shared" ca="1" si="3"/>
        <v>#NUM!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Y10" s="7" t="str">
        <f t="shared" ref="Y10:Y23" si="4">IF(ISTEXT(Z10),Y9+1,"")</f>
        <v/>
      </c>
      <c r="Z10" s="12"/>
      <c r="AA10" s="8" t="e">
        <f ca="1">RANDBETWEEN(AA9+1,10*TRUNC(MAX(Y:Y)/11))</f>
        <v>#NUM!</v>
      </c>
      <c r="AC10" s="7" t="str">
        <f t="shared" si="1"/>
        <v/>
      </c>
      <c r="AD10" s="12"/>
      <c r="AG10" s="7" t="str">
        <f t="shared" si="2"/>
        <v/>
      </c>
      <c r="AH10" s="12"/>
    </row>
    <row r="11" spans="1:35" ht="75" customHeight="1" x14ac:dyDescent="0.25">
      <c r="A11" s="11">
        <v>6</v>
      </c>
      <c r="B11" s="18" t="e">
        <f t="shared" ca="1" si="3"/>
        <v>#NUM!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Y11" s="7" t="str">
        <f t="shared" si="4"/>
        <v/>
      </c>
      <c r="Z11" s="12"/>
      <c r="AA11" s="8" t="e">
        <f ca="1">RANDBETWEEN(AA10+1,MAX(Y:Y))</f>
        <v>#NUM!</v>
      </c>
      <c r="AC11" s="7" t="str">
        <f t="shared" si="1"/>
        <v/>
      </c>
      <c r="AD11" s="12"/>
      <c r="AG11" s="7" t="str">
        <f t="shared" si="2"/>
        <v/>
      </c>
      <c r="AH11" s="12"/>
    </row>
    <row r="12" spans="1:35" ht="75" customHeight="1" x14ac:dyDescent="0.25">
      <c r="A12" s="11">
        <v>7</v>
      </c>
      <c r="B12" s="18" t="e">
        <f t="shared" ca="1" si="3"/>
        <v>#NUM!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  <c r="Y12" s="7" t="str">
        <f t="shared" si="4"/>
        <v/>
      </c>
      <c r="Z12" s="12"/>
      <c r="AC12" s="7" t="str">
        <f t="shared" si="1"/>
        <v/>
      </c>
      <c r="AD12" s="12"/>
      <c r="AG12" s="7" t="str">
        <f t="shared" si="2"/>
        <v/>
      </c>
      <c r="AH12" s="12"/>
    </row>
    <row r="13" spans="1:35" ht="75" customHeight="1" x14ac:dyDescent="0.25">
      <c r="A13" s="11">
        <v>8</v>
      </c>
      <c r="B13" s="18" t="e">
        <f t="shared" ca="1" si="3"/>
        <v>#NUM!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  <c r="Y13" s="7" t="str">
        <f t="shared" si="4"/>
        <v/>
      </c>
      <c r="Z13" s="12"/>
      <c r="AC13" s="7" t="str">
        <f t="shared" si="1"/>
        <v/>
      </c>
      <c r="AD13" s="12"/>
      <c r="AG13" s="7" t="str">
        <f t="shared" si="2"/>
        <v/>
      </c>
      <c r="AH13" s="12"/>
    </row>
    <row r="14" spans="1:35" ht="75" customHeight="1" x14ac:dyDescent="0.25">
      <c r="A14" s="11">
        <v>9</v>
      </c>
      <c r="B14" s="18" t="e">
        <f ca="1">VLOOKUP(AA9,Y:Z,2)</f>
        <v>#NUM!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  <c r="Y14" s="7" t="str">
        <f t="shared" si="4"/>
        <v/>
      </c>
      <c r="Z14" s="12"/>
      <c r="AC14" s="7" t="str">
        <f t="shared" si="1"/>
        <v/>
      </c>
      <c r="AD14" s="12"/>
      <c r="AG14" s="7" t="str">
        <f t="shared" si="2"/>
        <v/>
      </c>
      <c r="AH14" s="12"/>
    </row>
    <row r="15" spans="1:35" ht="75" customHeight="1" x14ac:dyDescent="0.25">
      <c r="A15" s="11">
        <v>10</v>
      </c>
      <c r="B15" s="18" t="e">
        <f t="shared" ca="1" si="3"/>
        <v>#NUM!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  <c r="Y15" s="7" t="str">
        <f t="shared" si="4"/>
        <v/>
      </c>
      <c r="Z15" s="12"/>
      <c r="AC15" s="7" t="str">
        <f t="shared" si="1"/>
        <v/>
      </c>
      <c r="AD15" s="12"/>
      <c r="AG15" s="7" t="str">
        <f t="shared" si="2"/>
        <v/>
      </c>
      <c r="AH15" s="13"/>
    </row>
    <row r="16" spans="1:35" ht="75" customHeight="1" x14ac:dyDescent="0.25">
      <c r="A16" s="11">
        <v>11</v>
      </c>
      <c r="B16" s="18" t="e">
        <f t="shared" ca="1" si="3"/>
        <v>#NUM!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  <c r="Y16" s="7" t="str">
        <f t="shared" si="4"/>
        <v/>
      </c>
      <c r="Z16" s="12"/>
      <c r="AC16" s="7" t="str">
        <f t="shared" si="1"/>
        <v/>
      </c>
      <c r="AD16" s="12"/>
      <c r="AG16" s="7" t="str">
        <f t="shared" si="2"/>
        <v/>
      </c>
      <c r="AH16" s="13"/>
    </row>
    <row r="17" spans="1:34" ht="75" customHeight="1" x14ac:dyDescent="0.25">
      <c r="A17" s="10" t="s">
        <v>7</v>
      </c>
      <c r="B17" s="15" t="s">
        <v>43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Y17" s="7" t="str">
        <f t="shared" si="4"/>
        <v/>
      </c>
      <c r="Z17" s="12"/>
      <c r="AC17" s="7" t="str">
        <f t="shared" si="1"/>
        <v/>
      </c>
      <c r="AD17" s="12"/>
      <c r="AG17" s="7" t="str">
        <f t="shared" si="2"/>
        <v/>
      </c>
      <c r="AH17" s="13"/>
    </row>
    <row r="18" spans="1:34" ht="75" customHeight="1" x14ac:dyDescent="0.25">
      <c r="A18" s="11">
        <v>12</v>
      </c>
      <c r="B18" s="18" t="e">
        <f ca="1">VLOOKUP(AE1,AC:AD,2)</f>
        <v>#NUM!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  <c r="Y18" s="7" t="str">
        <f t="shared" si="4"/>
        <v/>
      </c>
      <c r="Z18" s="12"/>
      <c r="AC18" s="7" t="str">
        <f t="shared" si="1"/>
        <v/>
      </c>
      <c r="AD18" s="12"/>
      <c r="AG18" s="7" t="str">
        <f t="shared" si="2"/>
        <v/>
      </c>
      <c r="AH18" s="12"/>
    </row>
    <row r="19" spans="1:34" ht="75" customHeight="1" x14ac:dyDescent="0.25">
      <c r="A19" s="11">
        <v>13</v>
      </c>
      <c r="B19" s="18" t="e">
        <f ca="1">VLOOKUP(AE2,AC:AD,2)</f>
        <v>#NUM!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  <c r="Y19" s="7" t="str">
        <f t="shared" si="4"/>
        <v/>
      </c>
      <c r="Z19" s="12"/>
      <c r="AC19" s="7" t="str">
        <f t="shared" si="1"/>
        <v/>
      </c>
      <c r="AD19" s="13"/>
      <c r="AG19" s="7" t="str">
        <f t="shared" si="2"/>
        <v/>
      </c>
      <c r="AH19" s="13"/>
    </row>
    <row r="20" spans="1:34" ht="75" customHeight="1" x14ac:dyDescent="0.25">
      <c r="A20" s="11">
        <v>14</v>
      </c>
      <c r="B20" s="18" t="e">
        <f ca="1">VLOOKUP(AE3,AC:AD,2)</f>
        <v>#NUM!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Y20" s="7" t="str">
        <f t="shared" si="4"/>
        <v/>
      </c>
      <c r="Z20" s="12"/>
      <c r="AC20" s="7" t="str">
        <f t="shared" si="1"/>
        <v/>
      </c>
      <c r="AD20" s="13"/>
      <c r="AG20" s="7" t="str">
        <f t="shared" si="2"/>
        <v/>
      </c>
      <c r="AH20" s="13"/>
    </row>
    <row r="21" spans="1:34" ht="75" customHeight="1" x14ac:dyDescent="0.25">
      <c r="A21" s="10" t="s">
        <v>7</v>
      </c>
      <c r="B21" s="15" t="s">
        <v>46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  <c r="Y21" s="7" t="str">
        <f t="shared" si="4"/>
        <v/>
      </c>
      <c r="Z21" s="12"/>
      <c r="AC21" s="7" t="str">
        <f t="shared" si="1"/>
        <v/>
      </c>
      <c r="AD21" s="13"/>
      <c r="AG21" s="7" t="str">
        <f t="shared" si="2"/>
        <v/>
      </c>
      <c r="AH21" s="13"/>
    </row>
    <row r="22" spans="1:34" ht="75" customHeight="1" x14ac:dyDescent="0.25">
      <c r="A22" s="11">
        <v>15</v>
      </c>
      <c r="B22" s="18">
        <f ca="1">VLOOKUP(AI1,AG:AH,2)</f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Y22" s="7" t="str">
        <f t="shared" si="4"/>
        <v/>
      </c>
      <c r="Z22" s="12"/>
      <c r="AC22" s="7" t="str">
        <f t="shared" si="1"/>
        <v/>
      </c>
      <c r="AD22" s="13"/>
      <c r="AG22" s="7" t="str">
        <f t="shared" si="2"/>
        <v/>
      </c>
      <c r="AH22" s="13"/>
    </row>
    <row r="23" spans="1:34" ht="75" customHeight="1" x14ac:dyDescent="0.25">
      <c r="Y23" s="7" t="str">
        <f t="shared" si="4"/>
        <v/>
      </c>
      <c r="Z23" s="12"/>
      <c r="AC23" s="7" t="str">
        <f t="shared" si="1"/>
        <v/>
      </c>
      <c r="AD23" s="13"/>
      <c r="AG23" s="7" t="str">
        <f t="shared" si="2"/>
        <v/>
      </c>
      <c r="AH23" s="13"/>
    </row>
    <row r="24" spans="1:34" ht="75" customHeight="1" x14ac:dyDescent="0.25">
      <c r="Y24" s="7" t="str">
        <f>IF(ISTEXT(Z24),Y23+1,"")</f>
        <v/>
      </c>
      <c r="Z24" s="12"/>
      <c r="AC24" s="7" t="str">
        <f>IF(ISTEXT(AD24),AC23+1,"")</f>
        <v/>
      </c>
      <c r="AD24" s="13"/>
      <c r="AG24" s="7" t="str">
        <f>IF(ISTEXT(AH24),AG23+1,"")</f>
        <v/>
      </c>
      <c r="AH24" s="13"/>
    </row>
    <row r="25" spans="1:34" ht="75" customHeight="1" x14ac:dyDescent="0.25">
      <c r="Y25" s="7" t="str">
        <f t="shared" ref="Y25:Y27" si="5">IF(ISTEXT(Z25),Y24+1,"")</f>
        <v/>
      </c>
      <c r="Z25" s="12"/>
      <c r="AC25" s="7" t="str">
        <f t="shared" ref="AC25:AC27" si="6">IF(ISTEXT(AD25),AC24+1,"")</f>
        <v/>
      </c>
      <c r="AD25" s="13"/>
      <c r="AG25" s="7" t="str">
        <f t="shared" ref="AG25:AG27" si="7">IF(ISTEXT(AH25),AG24+1,"")</f>
        <v/>
      </c>
      <c r="AH25" s="13"/>
    </row>
    <row r="26" spans="1:34" ht="75" customHeight="1" x14ac:dyDescent="0.25">
      <c r="Y26" s="7" t="str">
        <f t="shared" si="5"/>
        <v/>
      </c>
      <c r="Z26" s="12"/>
      <c r="AC26" s="7" t="str">
        <f t="shared" si="6"/>
        <v/>
      </c>
      <c r="AD26" s="13"/>
      <c r="AG26" s="7" t="str">
        <f t="shared" si="7"/>
        <v/>
      </c>
      <c r="AH26" s="13"/>
    </row>
    <row r="27" spans="1:34" ht="75" customHeight="1" x14ac:dyDescent="0.25">
      <c r="Y27" s="7" t="str">
        <f t="shared" si="5"/>
        <v/>
      </c>
      <c r="Z27" s="12"/>
      <c r="AC27" s="7" t="str">
        <f t="shared" si="6"/>
        <v/>
      </c>
      <c r="AD27" s="13"/>
      <c r="AG27" s="7" t="str">
        <f t="shared" si="7"/>
        <v/>
      </c>
      <c r="AH27" s="13"/>
    </row>
    <row r="28" spans="1:34" ht="75" customHeight="1" x14ac:dyDescent="0.25">
      <c r="Y28" s="7" t="str">
        <f>IF(ISTEXT(Z28),Y27+1,"")</f>
        <v/>
      </c>
      <c r="Z28" s="12"/>
      <c r="AC28" s="7" t="str">
        <f>IF(ISTEXT(AD28),AC27+1,"")</f>
        <v/>
      </c>
      <c r="AD28" s="13"/>
      <c r="AG28" s="7" t="str">
        <f>IF(ISTEXT(AH28),AG27+1,"")</f>
        <v/>
      </c>
      <c r="AH28" s="13"/>
    </row>
    <row r="29" spans="1:34" ht="75" customHeight="1" x14ac:dyDescent="0.25">
      <c r="Y29" s="7" t="str">
        <f t="shared" ref="Y29:Y32" si="8">IF(ISTEXT(Z29),Y28+1,"")</f>
        <v/>
      </c>
      <c r="Z29" s="12"/>
      <c r="AC29" s="7" t="str">
        <f t="shared" ref="AC29:AC32" si="9">IF(ISTEXT(AD29),AC28+1,"")</f>
        <v/>
      </c>
      <c r="AD29" s="13"/>
      <c r="AG29" s="7" t="str">
        <f t="shared" ref="AG29:AG32" si="10">IF(ISTEXT(AH29),AG28+1,"")</f>
        <v/>
      </c>
      <c r="AH29" s="13"/>
    </row>
    <row r="30" spans="1:34" ht="75" customHeight="1" x14ac:dyDescent="0.25">
      <c r="Y30" s="7" t="str">
        <f t="shared" si="8"/>
        <v/>
      </c>
      <c r="Z30" s="12"/>
      <c r="AC30" s="7" t="str">
        <f t="shared" si="9"/>
        <v/>
      </c>
      <c r="AD30" s="13"/>
      <c r="AG30" s="7" t="str">
        <f t="shared" si="10"/>
        <v/>
      </c>
      <c r="AH30" s="13"/>
    </row>
    <row r="31" spans="1:34" ht="75" customHeight="1" x14ac:dyDescent="0.25">
      <c r="Y31" s="7" t="str">
        <f t="shared" si="8"/>
        <v/>
      </c>
      <c r="Z31" s="12"/>
      <c r="AC31" s="7" t="str">
        <f t="shared" si="9"/>
        <v/>
      </c>
      <c r="AD31" s="13"/>
      <c r="AG31" s="7" t="str">
        <f t="shared" si="10"/>
        <v/>
      </c>
      <c r="AH31" s="13"/>
    </row>
    <row r="32" spans="1:34" ht="75" customHeight="1" x14ac:dyDescent="0.25">
      <c r="Y32" s="7" t="str">
        <f t="shared" si="8"/>
        <v/>
      </c>
      <c r="Z32" s="12"/>
      <c r="AC32" s="7" t="str">
        <f t="shared" si="9"/>
        <v/>
      </c>
      <c r="AD32" s="13"/>
      <c r="AG32" s="7" t="str">
        <f t="shared" si="10"/>
        <v/>
      </c>
      <c r="AH32" s="13"/>
    </row>
    <row r="33" spans="25:34" ht="75" customHeight="1" x14ac:dyDescent="0.25">
      <c r="Y33" s="7" t="str">
        <f>IF(ISTEXT(Z33),Y32+1,"")</f>
        <v/>
      </c>
      <c r="Z33" s="12"/>
      <c r="AC33" s="7" t="str">
        <f>IF(ISTEXT(AD33),AC32+1,"")</f>
        <v/>
      </c>
      <c r="AD33" s="13"/>
      <c r="AG33" s="7" t="str">
        <f>IF(ISTEXT(AH33),AG32+1,"")</f>
        <v/>
      </c>
      <c r="AH33" s="13"/>
    </row>
    <row r="34" spans="25:34" ht="75" customHeight="1" x14ac:dyDescent="0.25">
      <c r="Y34" s="7" t="str">
        <f t="shared" ref="Y34:Y36" si="11">IF(ISTEXT(Z34),Y33+1,"")</f>
        <v/>
      </c>
      <c r="Z34" s="12"/>
      <c r="AC34" s="7" t="str">
        <f t="shared" ref="AC34:AC36" si="12">IF(ISTEXT(AD34),AC33+1,"")</f>
        <v/>
      </c>
      <c r="AD34" s="13"/>
      <c r="AG34" s="7" t="str">
        <f t="shared" ref="AG34:AG36" si="13">IF(ISTEXT(AH34),AG33+1,"")</f>
        <v/>
      </c>
      <c r="AH34" s="13"/>
    </row>
    <row r="35" spans="25:34" ht="75" customHeight="1" x14ac:dyDescent="0.25">
      <c r="Y35" s="7" t="str">
        <f t="shared" si="11"/>
        <v/>
      </c>
      <c r="Z35" s="12"/>
      <c r="AC35" s="7" t="str">
        <f t="shared" si="12"/>
        <v/>
      </c>
      <c r="AD35" s="13"/>
      <c r="AG35" s="7" t="str">
        <f t="shared" si="13"/>
        <v/>
      </c>
      <c r="AH35" s="13"/>
    </row>
    <row r="36" spans="25:34" ht="75" customHeight="1" x14ac:dyDescent="0.25">
      <c r="Y36" s="7" t="str">
        <f t="shared" si="11"/>
        <v/>
      </c>
      <c r="Z36" s="12"/>
      <c r="AC36" s="7" t="str">
        <f t="shared" si="12"/>
        <v/>
      </c>
      <c r="AD36" s="13"/>
      <c r="AG36" s="7" t="str">
        <f t="shared" si="13"/>
        <v/>
      </c>
      <c r="AH36" s="13"/>
    </row>
    <row r="37" spans="25:34" ht="75" customHeight="1" x14ac:dyDescent="0.25">
      <c r="Y37" s="7" t="str">
        <f>IF(ISTEXT(Z37),Y36+1,"")</f>
        <v/>
      </c>
      <c r="Z37" s="12"/>
      <c r="AC37" s="7" t="str">
        <f>IF(ISTEXT(AD37),AC36+1,"")</f>
        <v/>
      </c>
      <c r="AD37" s="13"/>
      <c r="AG37" s="7" t="str">
        <f>IF(ISTEXT(AH37),AG36+1,"")</f>
        <v/>
      </c>
      <c r="AH37" s="13"/>
    </row>
    <row r="38" spans="25:34" ht="75" customHeight="1" x14ac:dyDescent="0.25">
      <c r="Y38" s="7" t="str">
        <f>IF(ISTEXT(Z38),Y37+1,"")</f>
        <v/>
      </c>
      <c r="Z38" s="12"/>
      <c r="AC38" s="7" t="str">
        <f>IF(ISTEXT(AD38),AC37+1,"")</f>
        <v/>
      </c>
      <c r="AD38" s="13"/>
      <c r="AG38" s="7" t="str">
        <f>IF(ISTEXT(AH38),AG37+1,"")</f>
        <v/>
      </c>
      <c r="AH38" s="13"/>
    </row>
    <row r="39" spans="25:34" ht="75" customHeight="1" x14ac:dyDescent="0.25">
      <c r="Y39" s="7" t="str">
        <f t="shared" ref="Y39" si="14">IF(ISTEXT(Z39),Y38+1,"")</f>
        <v/>
      </c>
      <c r="Z39" s="12"/>
      <c r="AC39" s="7" t="str">
        <f t="shared" ref="AC39" si="15">IF(ISTEXT(AD39),AC38+1,"")</f>
        <v/>
      </c>
      <c r="AD39" s="13"/>
      <c r="AG39" s="7" t="str">
        <f t="shared" ref="AG39" si="16">IF(ISTEXT(AH39),AG38+1,"")</f>
        <v/>
      </c>
      <c r="AH39" s="13"/>
    </row>
    <row r="40" spans="25:34" ht="75" customHeight="1" x14ac:dyDescent="0.25">
      <c r="Y40" s="7" t="str">
        <f>IF(ISTEXT(Z40),Y39+1,"")</f>
        <v/>
      </c>
      <c r="Z40" s="13"/>
      <c r="AC40" s="7" t="str">
        <f>IF(ISTEXT(AD40),AC39+1,"")</f>
        <v/>
      </c>
      <c r="AD40" s="13"/>
      <c r="AG40" s="7" t="str">
        <f>IF(ISTEXT(AH40),AG39+1,"")</f>
        <v/>
      </c>
      <c r="AH40" s="13"/>
    </row>
    <row r="41" spans="25:34" ht="75" customHeight="1" x14ac:dyDescent="0.25">
      <c r="Y41" s="7" t="str">
        <f>IF(ISTEXT(Z41),Y40+1,"")</f>
        <v/>
      </c>
      <c r="Z41" s="13"/>
      <c r="AC41" s="7" t="str">
        <f>IF(ISTEXT(AD41),AC40+1,"")</f>
        <v/>
      </c>
      <c r="AD41" s="13"/>
      <c r="AG41" s="7" t="str">
        <f>IF(ISTEXT(AH41),AG40+1,"")</f>
        <v/>
      </c>
      <c r="AH41" s="13"/>
    </row>
    <row r="42" spans="25:34" ht="75" customHeight="1" x14ac:dyDescent="0.25">
      <c r="Y42" s="7" t="str">
        <f>IF(ISTEXT(Z42),Y41+1,"")</f>
        <v/>
      </c>
      <c r="Z42" s="13"/>
      <c r="AC42" s="7" t="str">
        <f>IF(ISTEXT(AD42),AC41+1,"")</f>
        <v/>
      </c>
      <c r="AD42" s="13"/>
      <c r="AG42" s="7" t="str">
        <f>IF(ISTEXT(AH42),AG41+1,"")</f>
        <v/>
      </c>
      <c r="AH42" s="13"/>
    </row>
    <row r="43" spans="25:34" ht="75" customHeight="1" x14ac:dyDescent="0.25">
      <c r="Y43" s="7" t="str">
        <f t="shared" ref="Y43" si="17">IF(ISTEXT(Z43),Y42+1,"")</f>
        <v/>
      </c>
      <c r="Z43" s="13"/>
      <c r="AC43" s="7" t="str">
        <f t="shared" ref="AC43" si="18">IF(ISTEXT(AD43),AC42+1,"")</f>
        <v/>
      </c>
      <c r="AD43" s="13"/>
      <c r="AG43" s="7" t="str">
        <f t="shared" ref="AG43" si="19">IF(ISTEXT(AH43),AG42+1,"")</f>
        <v/>
      </c>
      <c r="AH43" s="13"/>
    </row>
    <row r="44" spans="25:34" ht="75" customHeight="1" x14ac:dyDescent="0.25">
      <c r="Y44" s="7" t="str">
        <f>IF(ISTEXT(Z44),Y43+1,"")</f>
        <v/>
      </c>
      <c r="Z44" s="13"/>
      <c r="AC44" s="7" t="str">
        <f>IF(ISTEXT(AD44),AC43+1,"")</f>
        <v/>
      </c>
      <c r="AD44" s="13"/>
      <c r="AG44" s="7" t="str">
        <f>IF(ISTEXT(AH44),AG43+1,"")</f>
        <v/>
      </c>
      <c r="AH44" s="13"/>
    </row>
    <row r="45" spans="25:34" ht="75" customHeight="1" x14ac:dyDescent="0.25">
      <c r="Y45" s="7" t="str">
        <f t="shared" ref="Y45:Y47" si="20">IF(ISTEXT(Z45),Y44+1,"")</f>
        <v/>
      </c>
      <c r="Z45" s="13"/>
      <c r="AC45" s="7" t="str">
        <f t="shared" ref="AC45:AC47" si="21">IF(ISTEXT(AD45),AC44+1,"")</f>
        <v/>
      </c>
      <c r="AD45" s="13"/>
      <c r="AG45" s="7" t="str">
        <f t="shared" ref="AG45:AG47" si="22">IF(ISTEXT(AH45),AG44+1,"")</f>
        <v/>
      </c>
      <c r="AH45" s="13"/>
    </row>
    <row r="46" spans="25:34" ht="75" customHeight="1" x14ac:dyDescent="0.25">
      <c r="Y46" s="7" t="str">
        <f t="shared" si="20"/>
        <v/>
      </c>
      <c r="Z46" s="13"/>
      <c r="AC46" s="7" t="str">
        <f t="shared" si="21"/>
        <v/>
      </c>
      <c r="AD46" s="13"/>
      <c r="AG46" s="7" t="str">
        <f t="shared" si="22"/>
        <v/>
      </c>
      <c r="AH46" s="13"/>
    </row>
    <row r="47" spans="25:34" ht="75" customHeight="1" x14ac:dyDescent="0.25">
      <c r="Y47" s="7" t="str">
        <f t="shared" si="20"/>
        <v/>
      </c>
      <c r="Z47" s="13"/>
      <c r="AC47" s="7" t="str">
        <f t="shared" si="21"/>
        <v/>
      </c>
      <c r="AD47" s="13"/>
      <c r="AG47" s="7" t="str">
        <f t="shared" si="22"/>
        <v/>
      </c>
      <c r="AH47" s="13"/>
    </row>
    <row r="48" spans="25:34" ht="75" customHeight="1" x14ac:dyDescent="0.25">
      <c r="Y48" s="7" t="str">
        <f>IF(ISTEXT(Z48),Y47+1,"")</f>
        <v/>
      </c>
      <c r="Z48" s="13"/>
      <c r="AC48" s="7" t="str">
        <f>IF(ISTEXT(AD48),AC47+1,"")</f>
        <v/>
      </c>
      <c r="AD48" s="13"/>
      <c r="AG48" s="7" t="str">
        <f>IF(ISTEXT(AH48),AG47+1,"")</f>
        <v/>
      </c>
      <c r="AH48" s="13"/>
    </row>
    <row r="49" spans="25:34" ht="75" customHeight="1" x14ac:dyDescent="0.25">
      <c r="Y49" s="7" t="str">
        <f t="shared" ref="Y49:Y50" si="23">IF(ISTEXT(Z49),Y48+1,"")</f>
        <v/>
      </c>
      <c r="Z49" s="13"/>
      <c r="AC49" s="7" t="str">
        <f t="shared" ref="AC49:AC50" si="24">IF(ISTEXT(AD49),AC48+1,"")</f>
        <v/>
      </c>
      <c r="AD49" s="13"/>
      <c r="AG49" s="7" t="str">
        <f t="shared" ref="AG49:AG50" si="25">IF(ISTEXT(AH49),AG48+1,"")</f>
        <v/>
      </c>
      <c r="AH49" s="13"/>
    </row>
    <row r="50" spans="25:34" ht="75" customHeight="1" x14ac:dyDescent="0.25">
      <c r="Y50" s="7" t="str">
        <f t="shared" si="23"/>
        <v/>
      </c>
      <c r="Z50" s="12"/>
      <c r="AC50" s="7" t="str">
        <f t="shared" si="24"/>
        <v/>
      </c>
      <c r="AD50" s="13"/>
      <c r="AG50" s="7" t="str">
        <f t="shared" si="25"/>
        <v/>
      </c>
      <c r="AH50" s="13"/>
    </row>
  </sheetData>
  <sheetProtection sheet="1" objects="1" scenarios="1"/>
  <mergeCells count="25">
    <mergeCell ref="A4:D4"/>
    <mergeCell ref="E4:V4"/>
    <mergeCell ref="A1:V1"/>
    <mergeCell ref="A2:D2"/>
    <mergeCell ref="E2:V2"/>
    <mergeCell ref="A3:D3"/>
    <mergeCell ref="E3:V3"/>
    <mergeCell ref="B16:V16"/>
    <mergeCell ref="B15:V15"/>
    <mergeCell ref="B5:V5"/>
    <mergeCell ref="B6:V6"/>
    <mergeCell ref="B7:V7"/>
    <mergeCell ref="B8:V8"/>
    <mergeCell ref="B9:V9"/>
    <mergeCell ref="B10:V10"/>
    <mergeCell ref="B11:V11"/>
    <mergeCell ref="B12:V12"/>
    <mergeCell ref="B13:V13"/>
    <mergeCell ref="B14:V14"/>
    <mergeCell ref="B21:V21"/>
    <mergeCell ref="B22:V22"/>
    <mergeCell ref="B17:V17"/>
    <mergeCell ref="B18:V18"/>
    <mergeCell ref="B19:V19"/>
    <mergeCell ref="B20:V20"/>
  </mergeCells>
  <conditionalFormatting sqref="E2:V4 B6:V16 Z1:Z50 B18:V20 AD1:AD50 AH1:AH50 B22:V22">
    <cfRule type="notContainsBlanks" dxfId="22" priority="9">
      <formula>LEN(TRIM(B1))&gt;0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97" orientation="portrait" r:id="rId1"/>
  <headerFooter>
    <oddFooter>&amp;C&amp;"Arial,Kurzíva"&amp;9Strana &amp;P z &amp;N</oddFooter>
  </headerFooter>
  <rowBreaks count="1" manualBreakCount="1">
    <brk id="1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V224"/>
  <sheetViews>
    <sheetView view="pageBreakPreview" zoomScaleNormal="150" zoomScaleSheetLayoutView="100" workbookViewId="0">
      <selection activeCell="AC183" sqref="AC183"/>
    </sheetView>
  </sheetViews>
  <sheetFormatPr defaultColWidth="4.42578125" defaultRowHeight="14.25" x14ac:dyDescent="0.25"/>
  <cols>
    <col min="1" max="22" width="5" style="1" customWidth="1"/>
    <col min="23" max="16384" width="4.42578125" style="1"/>
  </cols>
  <sheetData>
    <row r="1" spans="1:22" ht="15.75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 t="s">
        <v>48</v>
      </c>
      <c r="L1" s="35"/>
      <c r="M1" s="35"/>
      <c r="N1" s="35"/>
      <c r="O1" s="36">
        <f ca="1">RANDBETWEEN(1,5)</f>
        <v>4</v>
      </c>
      <c r="P1" s="36"/>
      <c r="Q1" s="36"/>
      <c r="R1" s="36"/>
      <c r="S1" s="36"/>
      <c r="T1" s="36"/>
      <c r="U1" s="36"/>
      <c r="V1" s="36"/>
    </row>
    <row r="2" spans="1:22" ht="15" customHeight="1" x14ac:dyDescent="0.25">
      <c r="A2" s="31" t="s">
        <v>3</v>
      </c>
      <c r="B2" s="32"/>
      <c r="C2" s="32"/>
      <c r="D2" s="32"/>
      <c r="E2" s="28" t="str">
        <f>'Otázky - písemka'!E2:V2</f>
        <v>Chemie ovzduší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spans="1:22" ht="15" x14ac:dyDescent="0.25">
      <c r="A3" s="31" t="s">
        <v>4</v>
      </c>
      <c r="B3" s="32"/>
      <c r="C3" s="32"/>
      <c r="D3" s="32"/>
      <c r="E3" s="28">
        <f>'Otázky - písemka'!E3:V3</f>
        <v>0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1:22" ht="5.2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5" x14ac:dyDescent="0.25">
      <c r="A5" s="40" t="s">
        <v>1</v>
      </c>
      <c r="B5" s="41"/>
      <c r="C5" s="41"/>
      <c r="D5" s="41"/>
      <c r="E5" s="37"/>
      <c r="F5" s="38"/>
      <c r="G5" s="38"/>
      <c r="H5" s="38"/>
      <c r="I5" s="38"/>
      <c r="J5" s="38"/>
      <c r="K5" s="38"/>
      <c r="L5" s="38"/>
      <c r="M5" s="40" t="s">
        <v>2</v>
      </c>
      <c r="N5" s="41"/>
      <c r="O5" s="41"/>
      <c r="P5" s="41"/>
      <c r="Q5" s="40" t="s">
        <v>5</v>
      </c>
      <c r="R5" s="41"/>
      <c r="S5" s="41"/>
      <c r="T5" s="41"/>
      <c r="U5" s="41"/>
      <c r="V5" s="41"/>
    </row>
    <row r="6" spans="1:22" x14ac:dyDescent="0.25">
      <c r="A6" s="41"/>
      <c r="B6" s="41"/>
      <c r="C6" s="41"/>
      <c r="D6" s="41"/>
      <c r="E6" s="38"/>
      <c r="F6" s="38"/>
      <c r="G6" s="38"/>
      <c r="H6" s="38"/>
      <c r="I6" s="38"/>
      <c r="J6" s="38"/>
      <c r="K6" s="38"/>
      <c r="L6" s="38"/>
      <c r="M6" s="37"/>
      <c r="N6" s="38"/>
      <c r="O6" s="38"/>
      <c r="P6" s="38"/>
      <c r="Q6" s="39"/>
      <c r="R6" s="38"/>
      <c r="S6" s="38"/>
      <c r="T6" s="38"/>
      <c r="U6" s="38"/>
      <c r="V6" s="38"/>
    </row>
    <row r="7" spans="1:22" x14ac:dyDescent="0.25">
      <c r="A7" s="41"/>
      <c r="B7" s="41"/>
      <c r="C7" s="41"/>
      <c r="D7" s="41"/>
      <c r="E7" s="38"/>
      <c r="F7" s="38"/>
      <c r="G7" s="38"/>
      <c r="H7" s="38"/>
      <c r="I7" s="38"/>
      <c r="J7" s="38"/>
      <c r="K7" s="38"/>
      <c r="L7" s="38"/>
      <c r="M7" s="37"/>
      <c r="N7" s="38"/>
      <c r="O7" s="38"/>
      <c r="P7" s="38"/>
      <c r="Q7" s="39"/>
      <c r="R7" s="38"/>
      <c r="S7" s="38"/>
      <c r="T7" s="38"/>
      <c r="U7" s="38"/>
      <c r="V7" s="38"/>
    </row>
    <row r="8" spans="1:22" x14ac:dyDescent="0.25">
      <c r="A8" s="41"/>
      <c r="B8" s="41"/>
      <c r="C8" s="41"/>
      <c r="D8" s="41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9.9499999999999993" customHeight="1" x14ac:dyDescent="0.25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15" x14ac:dyDescent="0.25">
      <c r="A10" s="4" t="s">
        <v>7</v>
      </c>
      <c r="B10" s="47" t="s">
        <v>9</v>
      </c>
      <c r="C10" s="47"/>
      <c r="D10" s="48" t="s">
        <v>42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 t="s">
        <v>10</v>
      </c>
      <c r="S10" s="47"/>
      <c r="T10" s="47"/>
      <c r="U10" s="48" t="s">
        <v>8</v>
      </c>
      <c r="V10" s="47"/>
    </row>
    <row r="11" spans="1:22" ht="16.5" customHeight="1" x14ac:dyDescent="0.25">
      <c r="A11" s="40">
        <v>1</v>
      </c>
      <c r="B11" s="45">
        <v>4</v>
      </c>
      <c r="C11" s="46"/>
      <c r="D11" s="44" t="e">
        <f ca="1">'Otázky - písemka'!B6</f>
        <v>#NUM!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37"/>
      <c r="S11" s="38"/>
      <c r="T11" s="38"/>
      <c r="U11" s="37"/>
      <c r="V11" s="38"/>
    </row>
    <row r="12" spans="1:22" ht="16.5" customHeight="1" x14ac:dyDescent="0.25">
      <c r="A12" s="41"/>
      <c r="B12" s="46"/>
      <c r="C12" s="4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38"/>
      <c r="S12" s="38"/>
      <c r="T12" s="38"/>
      <c r="U12" s="38"/>
      <c r="V12" s="38"/>
    </row>
    <row r="13" spans="1:22" ht="16.5" customHeight="1" x14ac:dyDescent="0.25">
      <c r="A13" s="41"/>
      <c r="B13" s="46"/>
      <c r="C13" s="4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38"/>
      <c r="S13" s="38"/>
      <c r="T13" s="38"/>
      <c r="U13" s="38"/>
      <c r="V13" s="38"/>
    </row>
    <row r="14" spans="1:22" ht="16.5" customHeight="1" x14ac:dyDescent="0.25">
      <c r="A14" s="41"/>
      <c r="B14" s="46"/>
      <c r="C14" s="4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38"/>
      <c r="S14" s="38"/>
      <c r="T14" s="38"/>
      <c r="U14" s="38"/>
      <c r="V14" s="38"/>
    </row>
    <row r="15" spans="1:22" ht="16.5" customHeight="1" x14ac:dyDescent="0.25">
      <c r="A15" s="41"/>
      <c r="B15" s="46"/>
      <c r="C15" s="4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38"/>
      <c r="S15" s="38"/>
      <c r="T15" s="38"/>
      <c r="U15" s="38"/>
      <c r="V15" s="38"/>
    </row>
    <row r="16" spans="1:22" ht="16.5" customHeight="1" x14ac:dyDescent="0.25">
      <c r="A16" s="41"/>
      <c r="B16" s="46"/>
      <c r="C16" s="46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38"/>
      <c r="S16" s="38"/>
      <c r="T16" s="38"/>
      <c r="U16" s="38"/>
      <c r="V16" s="38"/>
    </row>
    <row r="17" spans="1:22" ht="16.5" customHeight="1" x14ac:dyDescent="0.25">
      <c r="A17" s="41"/>
      <c r="B17" s="46"/>
      <c r="C17" s="46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38"/>
      <c r="S17" s="38"/>
      <c r="T17" s="38"/>
      <c r="U17" s="38"/>
      <c r="V17" s="38"/>
    </row>
    <row r="18" spans="1:22" ht="16.5" customHeight="1" x14ac:dyDescent="0.25">
      <c r="A18" s="41"/>
      <c r="B18" s="46"/>
      <c r="C18" s="46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38"/>
      <c r="S18" s="38"/>
      <c r="T18" s="38"/>
      <c r="U18" s="38"/>
      <c r="V18" s="38"/>
    </row>
    <row r="19" spans="1:22" ht="9.9499999999999993" customHeight="1" x14ac:dyDescent="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ht="16.5" customHeight="1" x14ac:dyDescent="0.25">
      <c r="A20" s="40">
        <v>2</v>
      </c>
      <c r="B20" s="45">
        <v>4</v>
      </c>
      <c r="C20" s="46"/>
      <c r="D20" s="44" t="e">
        <f ca="1">'Otázky - písemka'!B7</f>
        <v>#NUM!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7"/>
      <c r="S20" s="38"/>
      <c r="T20" s="38"/>
      <c r="U20" s="37"/>
      <c r="V20" s="38"/>
    </row>
    <row r="21" spans="1:22" ht="16.5" customHeight="1" x14ac:dyDescent="0.25">
      <c r="A21" s="41"/>
      <c r="B21" s="46"/>
      <c r="C21" s="4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8"/>
      <c r="S21" s="38"/>
      <c r="T21" s="38"/>
      <c r="U21" s="38"/>
      <c r="V21" s="38"/>
    </row>
    <row r="22" spans="1:22" ht="16.5" customHeight="1" x14ac:dyDescent="0.25">
      <c r="A22" s="41"/>
      <c r="B22" s="46"/>
      <c r="C22" s="46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38"/>
      <c r="S22" s="38"/>
      <c r="T22" s="38"/>
      <c r="U22" s="38"/>
      <c r="V22" s="38"/>
    </row>
    <row r="23" spans="1:22" ht="16.5" customHeight="1" x14ac:dyDescent="0.25">
      <c r="A23" s="41"/>
      <c r="B23" s="46"/>
      <c r="C23" s="46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38"/>
      <c r="S23" s="38"/>
      <c r="T23" s="38"/>
      <c r="U23" s="38"/>
      <c r="V23" s="38"/>
    </row>
    <row r="24" spans="1:22" ht="16.5" customHeight="1" x14ac:dyDescent="0.25">
      <c r="A24" s="41"/>
      <c r="B24" s="46"/>
      <c r="C24" s="46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8"/>
      <c r="S24" s="38"/>
      <c r="T24" s="38"/>
      <c r="U24" s="38"/>
      <c r="V24" s="38"/>
    </row>
    <row r="25" spans="1:22" ht="16.5" customHeight="1" x14ac:dyDescent="0.25">
      <c r="A25" s="41"/>
      <c r="B25" s="46"/>
      <c r="C25" s="4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38"/>
      <c r="S25" s="38"/>
      <c r="T25" s="38"/>
      <c r="U25" s="38"/>
      <c r="V25" s="38"/>
    </row>
    <row r="26" spans="1:22" ht="16.5" customHeight="1" x14ac:dyDescent="0.25">
      <c r="A26" s="41"/>
      <c r="B26" s="46"/>
      <c r="C26" s="4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38"/>
      <c r="S26" s="38"/>
      <c r="T26" s="38"/>
      <c r="U26" s="38"/>
      <c r="V26" s="38"/>
    </row>
    <row r="27" spans="1:22" ht="16.5" customHeight="1" x14ac:dyDescent="0.25">
      <c r="A27" s="41"/>
      <c r="B27" s="46"/>
      <c r="C27" s="4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38"/>
      <c r="S27" s="38"/>
      <c r="T27" s="38"/>
      <c r="U27" s="38"/>
      <c r="V27" s="38"/>
    </row>
    <row r="28" spans="1:22" ht="9.9499999999999993" customHeight="1" x14ac:dyDescent="0.2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16.5" customHeight="1" x14ac:dyDescent="0.25">
      <c r="A29" s="40">
        <v>3</v>
      </c>
      <c r="B29" s="45">
        <v>4</v>
      </c>
      <c r="C29" s="46"/>
      <c r="D29" s="44" t="e">
        <f ca="1">'Otázky - písemka'!B8</f>
        <v>#NUM!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7"/>
      <c r="S29" s="38"/>
      <c r="T29" s="38"/>
      <c r="U29" s="37"/>
      <c r="V29" s="38"/>
    </row>
    <row r="30" spans="1:22" ht="16.5" customHeight="1" x14ac:dyDescent="0.25">
      <c r="A30" s="41"/>
      <c r="B30" s="46"/>
      <c r="C30" s="4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8"/>
      <c r="S30" s="38"/>
      <c r="T30" s="38"/>
      <c r="U30" s="38"/>
      <c r="V30" s="38"/>
    </row>
    <row r="31" spans="1:22" ht="16.5" customHeight="1" x14ac:dyDescent="0.25">
      <c r="A31" s="41"/>
      <c r="B31" s="46"/>
      <c r="C31" s="4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8"/>
      <c r="S31" s="38"/>
      <c r="T31" s="38"/>
      <c r="U31" s="38"/>
      <c r="V31" s="38"/>
    </row>
    <row r="32" spans="1:22" ht="16.5" customHeight="1" x14ac:dyDescent="0.25">
      <c r="A32" s="41"/>
      <c r="B32" s="46"/>
      <c r="C32" s="4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8"/>
      <c r="S32" s="38"/>
      <c r="T32" s="38"/>
      <c r="U32" s="38"/>
      <c r="V32" s="38"/>
    </row>
    <row r="33" spans="1:22" ht="16.5" customHeight="1" x14ac:dyDescent="0.25">
      <c r="A33" s="41"/>
      <c r="B33" s="46"/>
      <c r="C33" s="4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38"/>
      <c r="S33" s="38"/>
      <c r="T33" s="38"/>
      <c r="U33" s="38"/>
      <c r="V33" s="38"/>
    </row>
    <row r="34" spans="1:22" ht="16.5" customHeight="1" x14ac:dyDescent="0.25">
      <c r="A34" s="41"/>
      <c r="B34" s="46"/>
      <c r="C34" s="46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38"/>
      <c r="S34" s="38"/>
      <c r="T34" s="38"/>
      <c r="U34" s="38"/>
      <c r="V34" s="38"/>
    </row>
    <row r="35" spans="1:22" ht="16.5" customHeight="1" x14ac:dyDescent="0.25">
      <c r="A35" s="41"/>
      <c r="B35" s="46"/>
      <c r="C35" s="46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38"/>
      <c r="S35" s="38"/>
      <c r="T35" s="38"/>
      <c r="U35" s="38"/>
      <c r="V35" s="38"/>
    </row>
    <row r="36" spans="1:22" ht="16.5" customHeight="1" x14ac:dyDescent="0.25">
      <c r="A36" s="41"/>
      <c r="B36" s="46"/>
      <c r="C36" s="46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38"/>
      <c r="S36" s="38"/>
      <c r="T36" s="38"/>
      <c r="U36" s="38"/>
      <c r="V36" s="38"/>
    </row>
    <row r="37" spans="1:22" ht="9.9499999999999993" customHeight="1" x14ac:dyDescent="0.2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6.5" customHeight="1" x14ac:dyDescent="0.25">
      <c r="A38" s="40">
        <v>4</v>
      </c>
      <c r="B38" s="45">
        <v>4</v>
      </c>
      <c r="C38" s="46"/>
      <c r="D38" s="44" t="e">
        <f ca="1">'Otázky - písemka'!B9</f>
        <v>#NUM!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37"/>
      <c r="S38" s="38"/>
      <c r="T38" s="38"/>
      <c r="U38" s="37"/>
      <c r="V38" s="38"/>
    </row>
    <row r="39" spans="1:22" ht="16.5" customHeight="1" x14ac:dyDescent="0.25">
      <c r="A39" s="41"/>
      <c r="B39" s="46"/>
      <c r="C39" s="46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38"/>
      <c r="S39" s="38"/>
      <c r="T39" s="38"/>
      <c r="U39" s="38"/>
      <c r="V39" s="38"/>
    </row>
    <row r="40" spans="1:22" ht="16.5" customHeight="1" x14ac:dyDescent="0.25">
      <c r="A40" s="41"/>
      <c r="B40" s="46"/>
      <c r="C40" s="46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38"/>
      <c r="S40" s="38"/>
      <c r="T40" s="38"/>
      <c r="U40" s="38"/>
      <c r="V40" s="38"/>
    </row>
    <row r="41" spans="1:22" ht="16.5" customHeight="1" x14ac:dyDescent="0.25">
      <c r="A41" s="41"/>
      <c r="B41" s="46"/>
      <c r="C41" s="46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38"/>
      <c r="S41" s="38"/>
      <c r="T41" s="38"/>
      <c r="U41" s="38"/>
      <c r="V41" s="38"/>
    </row>
    <row r="42" spans="1:22" ht="16.5" customHeight="1" x14ac:dyDescent="0.25">
      <c r="A42" s="41"/>
      <c r="B42" s="46"/>
      <c r="C42" s="46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38"/>
      <c r="S42" s="38"/>
      <c r="T42" s="38"/>
      <c r="U42" s="38"/>
      <c r="V42" s="38"/>
    </row>
    <row r="43" spans="1:22" ht="16.5" customHeight="1" x14ac:dyDescent="0.25">
      <c r="A43" s="41"/>
      <c r="B43" s="46"/>
      <c r="C43" s="46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38"/>
      <c r="S43" s="38"/>
      <c r="T43" s="38"/>
      <c r="U43" s="38"/>
      <c r="V43" s="38"/>
    </row>
    <row r="44" spans="1:22" ht="16.5" customHeight="1" x14ac:dyDescent="0.25">
      <c r="A44" s="41"/>
      <c r="B44" s="46"/>
      <c r="C44" s="46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38"/>
      <c r="S44" s="38"/>
      <c r="T44" s="38"/>
      <c r="U44" s="38"/>
      <c r="V44" s="38"/>
    </row>
    <row r="45" spans="1:22" ht="16.5" customHeight="1" x14ac:dyDescent="0.25">
      <c r="A45" s="41"/>
      <c r="B45" s="46"/>
      <c r="C45" s="46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38"/>
      <c r="S45" s="38"/>
      <c r="T45" s="38"/>
      <c r="U45" s="38"/>
      <c r="V45" s="38"/>
    </row>
    <row r="46" spans="1:22" ht="9.9499999999999993" customHeight="1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ht="16.5" customHeight="1" x14ac:dyDescent="0.25">
      <c r="A47" s="40">
        <v>5</v>
      </c>
      <c r="B47" s="45">
        <v>4</v>
      </c>
      <c r="C47" s="46"/>
      <c r="D47" s="44" t="e">
        <f ca="1">'Otázky - písemka'!B10</f>
        <v>#NUM!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7"/>
      <c r="S47" s="38"/>
      <c r="T47" s="38"/>
      <c r="U47" s="37"/>
      <c r="V47" s="38"/>
    </row>
    <row r="48" spans="1:22" ht="16.5" customHeight="1" x14ac:dyDescent="0.25">
      <c r="A48" s="41"/>
      <c r="B48" s="46"/>
      <c r="C48" s="46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38"/>
      <c r="S48" s="38"/>
      <c r="T48" s="38"/>
      <c r="U48" s="38"/>
      <c r="V48" s="38"/>
    </row>
    <row r="49" spans="1:22" ht="16.5" customHeight="1" x14ac:dyDescent="0.25">
      <c r="A49" s="41"/>
      <c r="B49" s="46"/>
      <c r="C49" s="46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38"/>
      <c r="S49" s="38"/>
      <c r="T49" s="38"/>
      <c r="U49" s="38"/>
      <c r="V49" s="38"/>
    </row>
    <row r="50" spans="1:22" ht="16.5" customHeight="1" x14ac:dyDescent="0.25">
      <c r="A50" s="41"/>
      <c r="B50" s="46"/>
      <c r="C50" s="46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38"/>
      <c r="S50" s="38"/>
      <c r="T50" s="38"/>
      <c r="U50" s="38"/>
      <c r="V50" s="38"/>
    </row>
    <row r="51" spans="1:22" ht="16.5" customHeight="1" x14ac:dyDescent="0.25">
      <c r="A51" s="41"/>
      <c r="B51" s="46"/>
      <c r="C51" s="46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38"/>
      <c r="S51" s="38"/>
      <c r="T51" s="38"/>
      <c r="U51" s="38"/>
      <c r="V51" s="38"/>
    </row>
    <row r="52" spans="1:22" ht="16.5" customHeight="1" x14ac:dyDescent="0.25">
      <c r="A52" s="41"/>
      <c r="B52" s="46"/>
      <c r="C52" s="46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38"/>
      <c r="S52" s="38"/>
      <c r="T52" s="38"/>
      <c r="U52" s="38"/>
      <c r="V52" s="38"/>
    </row>
    <row r="53" spans="1:22" ht="16.5" customHeight="1" x14ac:dyDescent="0.25">
      <c r="A53" s="41"/>
      <c r="B53" s="46"/>
      <c r="C53" s="46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38"/>
      <c r="S53" s="38"/>
      <c r="T53" s="38"/>
      <c r="U53" s="38"/>
      <c r="V53" s="38"/>
    </row>
    <row r="54" spans="1:22" ht="16.5" customHeight="1" x14ac:dyDescent="0.25">
      <c r="A54" s="41"/>
      <c r="B54" s="46"/>
      <c r="C54" s="46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38"/>
      <c r="S54" s="38"/>
      <c r="T54" s="38"/>
      <c r="U54" s="38"/>
      <c r="V54" s="38"/>
    </row>
    <row r="55" spans="1:22" ht="9.9499999999999993" customHeight="1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ht="9.9499999999999993" customHeight="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ht="15" x14ac:dyDescent="0.25">
      <c r="A57" s="4" t="s">
        <v>7</v>
      </c>
      <c r="B57" s="47" t="s">
        <v>9</v>
      </c>
      <c r="C57" s="47"/>
      <c r="D57" s="48" t="s">
        <v>42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 t="s">
        <v>10</v>
      </c>
      <c r="S57" s="47"/>
      <c r="T57" s="47"/>
      <c r="U57" s="48" t="s">
        <v>8</v>
      </c>
      <c r="V57" s="47"/>
    </row>
    <row r="58" spans="1:22" ht="16.5" customHeight="1" x14ac:dyDescent="0.25">
      <c r="A58" s="40">
        <v>6</v>
      </c>
      <c r="B58" s="45">
        <v>4</v>
      </c>
      <c r="C58" s="46"/>
      <c r="D58" s="44" t="e">
        <f ca="1">'Otázky - písemka'!B11</f>
        <v>#NUM!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37"/>
      <c r="S58" s="38"/>
      <c r="T58" s="38"/>
      <c r="U58" s="37"/>
      <c r="V58" s="38"/>
    </row>
    <row r="59" spans="1:22" ht="16.5" customHeight="1" x14ac:dyDescent="0.25">
      <c r="A59" s="41"/>
      <c r="B59" s="46"/>
      <c r="C59" s="46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38"/>
      <c r="S59" s="38"/>
      <c r="T59" s="38"/>
      <c r="U59" s="38"/>
      <c r="V59" s="38"/>
    </row>
    <row r="60" spans="1:22" ht="16.5" customHeight="1" x14ac:dyDescent="0.25">
      <c r="A60" s="41"/>
      <c r="B60" s="46"/>
      <c r="C60" s="46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38"/>
      <c r="S60" s="38"/>
      <c r="T60" s="38"/>
      <c r="U60" s="38"/>
      <c r="V60" s="38"/>
    </row>
    <row r="61" spans="1:22" ht="16.5" customHeight="1" x14ac:dyDescent="0.25">
      <c r="A61" s="41"/>
      <c r="B61" s="46"/>
      <c r="C61" s="46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38"/>
      <c r="S61" s="38"/>
      <c r="T61" s="38"/>
      <c r="U61" s="38"/>
      <c r="V61" s="38"/>
    </row>
    <row r="62" spans="1:22" ht="16.5" customHeight="1" x14ac:dyDescent="0.25">
      <c r="A62" s="41"/>
      <c r="B62" s="46"/>
      <c r="C62" s="46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38"/>
      <c r="S62" s="38"/>
      <c r="T62" s="38"/>
      <c r="U62" s="38"/>
      <c r="V62" s="38"/>
    </row>
    <row r="63" spans="1:22" ht="16.5" customHeight="1" x14ac:dyDescent="0.25">
      <c r="A63" s="41"/>
      <c r="B63" s="46"/>
      <c r="C63" s="46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38"/>
      <c r="S63" s="38"/>
      <c r="T63" s="38"/>
      <c r="U63" s="38"/>
      <c r="V63" s="38"/>
    </row>
    <row r="64" spans="1:22" ht="16.5" customHeight="1" x14ac:dyDescent="0.25">
      <c r="A64" s="41"/>
      <c r="B64" s="46"/>
      <c r="C64" s="46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38"/>
      <c r="S64" s="38"/>
      <c r="T64" s="38"/>
      <c r="U64" s="38"/>
      <c r="V64" s="38"/>
    </row>
    <row r="65" spans="1:22" ht="16.5" customHeight="1" x14ac:dyDescent="0.25">
      <c r="A65" s="41"/>
      <c r="B65" s="46"/>
      <c r="C65" s="46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38"/>
      <c r="S65" s="38"/>
      <c r="T65" s="38"/>
      <c r="U65" s="38"/>
      <c r="V65" s="38"/>
    </row>
    <row r="66" spans="1:22" ht="9.9499999999999993" customHeight="1" x14ac:dyDescent="0.25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ht="16.5" customHeight="1" x14ac:dyDescent="0.25">
      <c r="A67" s="40">
        <v>7</v>
      </c>
      <c r="B67" s="45">
        <v>4</v>
      </c>
      <c r="C67" s="46"/>
      <c r="D67" s="44" t="e">
        <f ca="1">'Otázky - písemka'!B12</f>
        <v>#NUM!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37"/>
      <c r="S67" s="38"/>
      <c r="T67" s="38"/>
      <c r="U67" s="37"/>
      <c r="V67" s="38"/>
    </row>
    <row r="68" spans="1:22" ht="16.5" customHeight="1" x14ac:dyDescent="0.25">
      <c r="A68" s="41"/>
      <c r="B68" s="46"/>
      <c r="C68" s="46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38"/>
      <c r="S68" s="38"/>
      <c r="T68" s="38"/>
      <c r="U68" s="38"/>
      <c r="V68" s="38"/>
    </row>
    <row r="69" spans="1:22" ht="16.5" customHeight="1" x14ac:dyDescent="0.25">
      <c r="A69" s="41"/>
      <c r="B69" s="46"/>
      <c r="C69" s="46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38"/>
      <c r="S69" s="38"/>
      <c r="T69" s="38"/>
      <c r="U69" s="38"/>
      <c r="V69" s="38"/>
    </row>
    <row r="70" spans="1:22" ht="16.5" customHeight="1" x14ac:dyDescent="0.25">
      <c r="A70" s="41"/>
      <c r="B70" s="46"/>
      <c r="C70" s="46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38"/>
      <c r="S70" s="38"/>
      <c r="T70" s="38"/>
      <c r="U70" s="38"/>
      <c r="V70" s="38"/>
    </row>
    <row r="71" spans="1:22" ht="16.5" customHeight="1" x14ac:dyDescent="0.25">
      <c r="A71" s="41"/>
      <c r="B71" s="46"/>
      <c r="C71" s="46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38"/>
      <c r="S71" s="38"/>
      <c r="T71" s="38"/>
      <c r="U71" s="38"/>
      <c r="V71" s="38"/>
    </row>
    <row r="72" spans="1:22" ht="16.5" customHeight="1" x14ac:dyDescent="0.25">
      <c r="A72" s="41"/>
      <c r="B72" s="46"/>
      <c r="C72" s="46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38"/>
      <c r="S72" s="38"/>
      <c r="T72" s="38"/>
      <c r="U72" s="38"/>
      <c r="V72" s="38"/>
    </row>
    <row r="73" spans="1:22" ht="16.5" customHeight="1" x14ac:dyDescent="0.25">
      <c r="A73" s="41"/>
      <c r="B73" s="46"/>
      <c r="C73" s="46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38"/>
      <c r="S73" s="38"/>
      <c r="T73" s="38"/>
      <c r="U73" s="38"/>
      <c r="V73" s="38"/>
    </row>
    <row r="74" spans="1:22" ht="16.5" customHeight="1" x14ac:dyDescent="0.25">
      <c r="A74" s="41"/>
      <c r="B74" s="46"/>
      <c r="C74" s="46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38"/>
      <c r="S74" s="38"/>
      <c r="T74" s="38"/>
      <c r="U74" s="38"/>
      <c r="V74" s="38"/>
    </row>
    <row r="75" spans="1:22" ht="9.9499999999999993" customHeight="1" x14ac:dyDescent="0.2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:22" ht="16.5" customHeight="1" x14ac:dyDescent="0.25">
      <c r="A76" s="40">
        <v>8</v>
      </c>
      <c r="B76" s="45">
        <v>4</v>
      </c>
      <c r="C76" s="46"/>
      <c r="D76" s="44" t="e">
        <f ca="1">'Otázky - písemka'!B13</f>
        <v>#NUM!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37"/>
      <c r="S76" s="38"/>
      <c r="T76" s="38"/>
      <c r="U76" s="37"/>
      <c r="V76" s="38"/>
    </row>
    <row r="77" spans="1:22" ht="16.5" customHeight="1" x14ac:dyDescent="0.25">
      <c r="A77" s="41"/>
      <c r="B77" s="46"/>
      <c r="C77" s="46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38"/>
      <c r="S77" s="38"/>
      <c r="T77" s="38"/>
      <c r="U77" s="38"/>
      <c r="V77" s="38"/>
    </row>
    <row r="78" spans="1:22" ht="16.5" customHeight="1" x14ac:dyDescent="0.25">
      <c r="A78" s="41"/>
      <c r="B78" s="46"/>
      <c r="C78" s="46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38"/>
      <c r="S78" s="38"/>
      <c r="T78" s="38"/>
      <c r="U78" s="38"/>
      <c r="V78" s="38"/>
    </row>
    <row r="79" spans="1:22" ht="16.5" customHeight="1" x14ac:dyDescent="0.25">
      <c r="A79" s="41"/>
      <c r="B79" s="46"/>
      <c r="C79" s="46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8"/>
      <c r="S79" s="38"/>
      <c r="T79" s="38"/>
      <c r="U79" s="38"/>
      <c r="V79" s="38"/>
    </row>
    <row r="80" spans="1:22" ht="16.5" customHeight="1" x14ac:dyDescent="0.25">
      <c r="A80" s="41"/>
      <c r="B80" s="46"/>
      <c r="C80" s="46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8"/>
      <c r="S80" s="38"/>
      <c r="T80" s="38"/>
      <c r="U80" s="38"/>
      <c r="V80" s="38"/>
    </row>
    <row r="81" spans="1:22" ht="16.5" customHeight="1" x14ac:dyDescent="0.25">
      <c r="A81" s="41"/>
      <c r="B81" s="46"/>
      <c r="C81" s="46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8"/>
      <c r="S81" s="38"/>
      <c r="T81" s="38"/>
      <c r="U81" s="38"/>
      <c r="V81" s="38"/>
    </row>
    <row r="82" spans="1:22" ht="16.5" customHeight="1" x14ac:dyDescent="0.25">
      <c r="A82" s="41"/>
      <c r="B82" s="46"/>
      <c r="C82" s="46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8"/>
      <c r="S82" s="38"/>
      <c r="T82" s="38"/>
      <c r="U82" s="38"/>
      <c r="V82" s="38"/>
    </row>
    <row r="83" spans="1:22" ht="16.5" customHeight="1" x14ac:dyDescent="0.25">
      <c r="A83" s="41"/>
      <c r="B83" s="46"/>
      <c r="C83" s="46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8"/>
      <c r="S83" s="38"/>
      <c r="T83" s="38"/>
      <c r="U83" s="38"/>
      <c r="V83" s="38"/>
    </row>
    <row r="84" spans="1:22" ht="9.9499999999999993" customHeight="1" x14ac:dyDescent="0.25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1:22" ht="16.5" customHeight="1" x14ac:dyDescent="0.25">
      <c r="A85" s="40">
        <v>9</v>
      </c>
      <c r="B85" s="45">
        <v>4</v>
      </c>
      <c r="C85" s="46"/>
      <c r="D85" s="44" t="e">
        <f ca="1">'Otázky - písemka'!B14</f>
        <v>#NUM!</v>
      </c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7"/>
      <c r="S85" s="38"/>
      <c r="T85" s="38"/>
      <c r="U85" s="37"/>
      <c r="V85" s="38"/>
    </row>
    <row r="86" spans="1:22" ht="16.5" customHeight="1" x14ac:dyDescent="0.25">
      <c r="A86" s="41"/>
      <c r="B86" s="46"/>
      <c r="C86" s="46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8"/>
      <c r="S86" s="38"/>
      <c r="T86" s="38"/>
      <c r="U86" s="38"/>
      <c r="V86" s="38"/>
    </row>
    <row r="87" spans="1:22" ht="16.5" customHeight="1" x14ac:dyDescent="0.25">
      <c r="A87" s="41"/>
      <c r="B87" s="46"/>
      <c r="C87" s="46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8"/>
      <c r="S87" s="38"/>
      <c r="T87" s="38"/>
      <c r="U87" s="38"/>
      <c r="V87" s="38"/>
    </row>
    <row r="88" spans="1:22" ht="16.5" customHeight="1" x14ac:dyDescent="0.25">
      <c r="A88" s="41"/>
      <c r="B88" s="46"/>
      <c r="C88" s="46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8"/>
      <c r="S88" s="38"/>
      <c r="T88" s="38"/>
      <c r="U88" s="38"/>
      <c r="V88" s="38"/>
    </row>
    <row r="89" spans="1:22" ht="16.5" customHeight="1" x14ac:dyDescent="0.25">
      <c r="A89" s="41"/>
      <c r="B89" s="46"/>
      <c r="C89" s="46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8"/>
      <c r="S89" s="38"/>
      <c r="T89" s="38"/>
      <c r="U89" s="38"/>
      <c r="V89" s="38"/>
    </row>
    <row r="90" spans="1:22" ht="16.5" customHeight="1" x14ac:dyDescent="0.25">
      <c r="A90" s="41"/>
      <c r="B90" s="46"/>
      <c r="C90" s="46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8"/>
      <c r="S90" s="38"/>
      <c r="T90" s="38"/>
      <c r="U90" s="38"/>
      <c r="V90" s="38"/>
    </row>
    <row r="91" spans="1:22" ht="16.5" customHeight="1" x14ac:dyDescent="0.25">
      <c r="A91" s="41"/>
      <c r="B91" s="46"/>
      <c r="C91" s="46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8"/>
      <c r="S91" s="38"/>
      <c r="T91" s="38"/>
      <c r="U91" s="38"/>
      <c r="V91" s="38"/>
    </row>
    <row r="92" spans="1:22" ht="16.5" customHeight="1" x14ac:dyDescent="0.25">
      <c r="A92" s="41"/>
      <c r="B92" s="46"/>
      <c r="C92" s="46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8"/>
      <c r="S92" s="38"/>
      <c r="T92" s="38"/>
      <c r="U92" s="38"/>
      <c r="V92" s="38"/>
    </row>
    <row r="93" spans="1:22" ht="9.9499999999999993" customHeight="1" x14ac:dyDescent="0.25">
      <c r="A93" s="4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</row>
    <row r="94" spans="1:22" ht="16.5" customHeight="1" x14ac:dyDescent="0.25">
      <c r="A94" s="40">
        <v>10</v>
      </c>
      <c r="B94" s="45">
        <v>4</v>
      </c>
      <c r="C94" s="46"/>
      <c r="D94" s="44" t="e">
        <f ca="1">'Otázky - písemka'!B15</f>
        <v>#NUM!</v>
      </c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7"/>
      <c r="S94" s="38"/>
      <c r="T94" s="38"/>
      <c r="U94" s="37"/>
      <c r="V94" s="38"/>
    </row>
    <row r="95" spans="1:22" ht="16.5" customHeight="1" x14ac:dyDescent="0.25">
      <c r="A95" s="41"/>
      <c r="B95" s="46"/>
      <c r="C95" s="46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8"/>
      <c r="S95" s="38"/>
      <c r="T95" s="38"/>
      <c r="U95" s="38"/>
      <c r="V95" s="38"/>
    </row>
    <row r="96" spans="1:22" ht="16.5" customHeight="1" x14ac:dyDescent="0.25">
      <c r="A96" s="41"/>
      <c r="B96" s="46"/>
      <c r="C96" s="46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8"/>
      <c r="S96" s="38"/>
      <c r="T96" s="38"/>
      <c r="U96" s="38"/>
      <c r="V96" s="38"/>
    </row>
    <row r="97" spans="1:22" ht="16.5" customHeight="1" x14ac:dyDescent="0.25">
      <c r="A97" s="41"/>
      <c r="B97" s="46"/>
      <c r="C97" s="46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8"/>
      <c r="S97" s="38"/>
      <c r="T97" s="38"/>
      <c r="U97" s="38"/>
      <c r="V97" s="38"/>
    </row>
    <row r="98" spans="1:22" ht="16.5" customHeight="1" x14ac:dyDescent="0.25">
      <c r="A98" s="41"/>
      <c r="B98" s="46"/>
      <c r="C98" s="46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8"/>
      <c r="S98" s="38"/>
      <c r="T98" s="38"/>
      <c r="U98" s="38"/>
      <c r="V98" s="38"/>
    </row>
    <row r="99" spans="1:22" ht="16.5" customHeight="1" x14ac:dyDescent="0.25">
      <c r="A99" s="41"/>
      <c r="B99" s="46"/>
      <c r="C99" s="46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8"/>
      <c r="S99" s="38"/>
      <c r="T99" s="38"/>
      <c r="U99" s="38"/>
      <c r="V99" s="38"/>
    </row>
    <row r="100" spans="1:22" ht="16.5" customHeight="1" x14ac:dyDescent="0.25">
      <c r="A100" s="41"/>
      <c r="B100" s="46"/>
      <c r="C100" s="46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8"/>
      <c r="S100" s="38"/>
      <c r="T100" s="38"/>
      <c r="U100" s="38"/>
      <c r="V100" s="38"/>
    </row>
    <row r="101" spans="1:22" ht="16.5" customHeight="1" x14ac:dyDescent="0.25">
      <c r="A101" s="41"/>
      <c r="B101" s="46"/>
      <c r="C101" s="46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8"/>
      <c r="S101" s="38"/>
      <c r="T101" s="38"/>
      <c r="U101" s="38"/>
      <c r="V101" s="38"/>
    </row>
    <row r="102" spans="1:22" ht="9.9499999999999993" customHeight="1" x14ac:dyDescent="0.25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 ht="16.5" customHeight="1" x14ac:dyDescent="0.25">
      <c r="A103" s="40">
        <v>11</v>
      </c>
      <c r="B103" s="45">
        <v>4</v>
      </c>
      <c r="C103" s="46"/>
      <c r="D103" s="44" t="e">
        <f ca="1">'Otázky - písemka'!B16</f>
        <v>#NUM!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7"/>
      <c r="S103" s="38"/>
      <c r="T103" s="38"/>
      <c r="U103" s="37"/>
      <c r="V103" s="38"/>
    </row>
    <row r="104" spans="1:22" ht="16.5" customHeight="1" x14ac:dyDescent="0.25">
      <c r="A104" s="41"/>
      <c r="B104" s="46"/>
      <c r="C104" s="46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8"/>
      <c r="S104" s="38"/>
      <c r="T104" s="38"/>
      <c r="U104" s="38"/>
      <c r="V104" s="38"/>
    </row>
    <row r="105" spans="1:22" ht="16.5" customHeight="1" x14ac:dyDescent="0.25">
      <c r="A105" s="41"/>
      <c r="B105" s="46"/>
      <c r="C105" s="46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8"/>
      <c r="S105" s="38"/>
      <c r="T105" s="38"/>
      <c r="U105" s="38"/>
      <c r="V105" s="38"/>
    </row>
    <row r="106" spans="1:22" ht="16.5" customHeight="1" x14ac:dyDescent="0.25">
      <c r="A106" s="41"/>
      <c r="B106" s="46"/>
      <c r="C106" s="46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8"/>
      <c r="S106" s="38"/>
      <c r="T106" s="38"/>
      <c r="U106" s="38"/>
      <c r="V106" s="38"/>
    </row>
    <row r="107" spans="1:22" ht="16.5" customHeight="1" x14ac:dyDescent="0.25">
      <c r="A107" s="41"/>
      <c r="B107" s="46"/>
      <c r="C107" s="46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8"/>
      <c r="S107" s="38"/>
      <c r="T107" s="38"/>
      <c r="U107" s="38"/>
      <c r="V107" s="38"/>
    </row>
    <row r="108" spans="1:22" ht="16.5" customHeight="1" x14ac:dyDescent="0.25">
      <c r="A108" s="41"/>
      <c r="B108" s="46"/>
      <c r="C108" s="46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8"/>
      <c r="S108" s="38"/>
      <c r="T108" s="38"/>
      <c r="U108" s="38"/>
      <c r="V108" s="38"/>
    </row>
    <row r="109" spans="1:22" ht="16.5" customHeight="1" x14ac:dyDescent="0.25">
      <c r="A109" s="41"/>
      <c r="B109" s="46"/>
      <c r="C109" s="46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8"/>
      <c r="S109" s="38"/>
      <c r="T109" s="38"/>
      <c r="U109" s="38"/>
      <c r="V109" s="38"/>
    </row>
    <row r="110" spans="1:22" ht="16.5" customHeight="1" x14ac:dyDescent="0.25">
      <c r="A110" s="41"/>
      <c r="B110" s="46"/>
      <c r="C110" s="46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8"/>
      <c r="S110" s="38"/>
      <c r="T110" s="38"/>
      <c r="U110" s="38"/>
      <c r="V110" s="38"/>
    </row>
    <row r="111" spans="1:22" ht="9.9499999999999993" customHeight="1" x14ac:dyDescent="0.25">
      <c r="A111" s="42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</row>
    <row r="112" spans="1:22" ht="9.9499999999999993" customHeight="1" x14ac:dyDescent="0.25">
      <c r="A112" s="53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15" x14ac:dyDescent="0.25">
      <c r="A113" s="4" t="s">
        <v>7</v>
      </c>
      <c r="B113" s="47" t="s">
        <v>9</v>
      </c>
      <c r="C113" s="47"/>
      <c r="D113" s="48" t="s">
        <v>6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9"/>
      <c r="V113" s="49"/>
    </row>
    <row r="114" spans="1:22" x14ac:dyDescent="0.25">
      <c r="A114" s="40">
        <v>12</v>
      </c>
      <c r="B114" s="45">
        <v>10</v>
      </c>
      <c r="C114" s="46"/>
      <c r="D114" s="44" t="e">
        <f ca="1">'Otázky - písemka'!B18</f>
        <v>#NUM!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 spans="1:22" x14ac:dyDescent="0.25">
      <c r="A115" s="41"/>
      <c r="B115" s="46"/>
      <c r="C115" s="46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 spans="1:22" x14ac:dyDescent="0.25">
      <c r="A116" s="41"/>
      <c r="B116" s="46"/>
      <c r="C116" s="46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x14ac:dyDescent="0.25">
      <c r="A117" s="41"/>
      <c r="B117" s="46"/>
      <c r="C117" s="46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1:22" x14ac:dyDescent="0.25">
      <c r="A118" s="41"/>
      <c r="B118" s="46"/>
      <c r="C118" s="46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1:22" ht="15" x14ac:dyDescent="0.25">
      <c r="A119" s="51" t="s">
        <v>11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48" t="s">
        <v>8</v>
      </c>
      <c r="V119" s="47"/>
    </row>
    <row r="120" spans="1:22" ht="16.5" customHeight="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7"/>
      <c r="V120" s="38"/>
    </row>
    <row r="121" spans="1:22" ht="16.5" customHeight="1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ht="16.5" customHeight="1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ht="16.5" customHeight="1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ht="16.5" customHeight="1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ht="16.5" customHeight="1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ht="16.5" customHeight="1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ht="16.5" customHeight="1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ht="16.5" customHeight="1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ht="16.5" customHeight="1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ht="9.9499999999999993" customHeight="1" x14ac:dyDescent="0.25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ht="15" x14ac:dyDescent="0.25">
      <c r="A131" s="4" t="s">
        <v>7</v>
      </c>
      <c r="B131" s="47" t="s">
        <v>9</v>
      </c>
      <c r="C131" s="47"/>
      <c r="D131" s="48" t="s">
        <v>6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9"/>
      <c r="V131" s="49"/>
    </row>
    <row r="132" spans="1:22" ht="14.25" customHeight="1" x14ac:dyDescent="0.25">
      <c r="A132" s="40">
        <v>13</v>
      </c>
      <c r="B132" s="45">
        <v>10</v>
      </c>
      <c r="C132" s="46"/>
      <c r="D132" s="44" t="e">
        <f ca="1">'Otázky - písemka'!B19</f>
        <v>#NUM!</v>
      </c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1:22" ht="14.25" customHeight="1" x14ac:dyDescent="0.25">
      <c r="A133" s="41"/>
      <c r="B133" s="46"/>
      <c r="C133" s="46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</row>
    <row r="134" spans="1:22" ht="14.25" customHeight="1" x14ac:dyDescent="0.25">
      <c r="A134" s="41"/>
      <c r="B134" s="46"/>
      <c r="C134" s="46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</row>
    <row r="135" spans="1:22" ht="14.25" customHeight="1" x14ac:dyDescent="0.25">
      <c r="A135" s="41"/>
      <c r="B135" s="46"/>
      <c r="C135" s="46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</row>
    <row r="136" spans="1:22" ht="14.25" customHeight="1" x14ac:dyDescent="0.25">
      <c r="A136" s="41"/>
      <c r="B136" s="46"/>
      <c r="C136" s="46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</row>
    <row r="137" spans="1:22" ht="15" x14ac:dyDescent="0.25">
      <c r="A137" s="51" t="s">
        <v>11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48" t="s">
        <v>8</v>
      </c>
      <c r="V137" s="47"/>
    </row>
    <row r="138" spans="1:22" ht="16.5" customHeight="1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7"/>
      <c r="V138" s="38"/>
    </row>
    <row r="139" spans="1:22" ht="16.5" customHeight="1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ht="16.5" customHeight="1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ht="16.5" customHeight="1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ht="16.5" customHeight="1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ht="16.5" customHeight="1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ht="16.5" customHeight="1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ht="16.5" customHeight="1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ht="16.5" customHeight="1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ht="16.5" customHeight="1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ht="9.9499999999999993" customHeight="1" x14ac:dyDescent="0.25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ht="15" x14ac:dyDescent="0.25">
      <c r="A149" s="4" t="s">
        <v>7</v>
      </c>
      <c r="B149" s="47" t="s">
        <v>9</v>
      </c>
      <c r="C149" s="47"/>
      <c r="D149" s="48" t="s">
        <v>6</v>
      </c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9"/>
      <c r="V149" s="49"/>
    </row>
    <row r="150" spans="1:22" x14ac:dyDescent="0.25">
      <c r="A150" s="40">
        <v>14</v>
      </c>
      <c r="B150" s="45">
        <v>10</v>
      </c>
      <c r="C150" s="46"/>
      <c r="D150" s="44" t="e">
        <f ca="1">'Otázky - písemka'!B20</f>
        <v>#NUM!</v>
      </c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</row>
    <row r="151" spans="1:22" x14ac:dyDescent="0.25">
      <c r="A151" s="41"/>
      <c r="B151" s="46"/>
      <c r="C151" s="46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</row>
    <row r="152" spans="1:22" x14ac:dyDescent="0.25">
      <c r="A152" s="41"/>
      <c r="B152" s="46"/>
      <c r="C152" s="46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</row>
    <row r="153" spans="1:22" x14ac:dyDescent="0.25">
      <c r="A153" s="41"/>
      <c r="B153" s="46"/>
      <c r="C153" s="46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</row>
    <row r="154" spans="1:22" x14ac:dyDescent="0.25">
      <c r="A154" s="41"/>
      <c r="B154" s="46"/>
      <c r="C154" s="46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</row>
    <row r="155" spans="1:22" ht="15" x14ac:dyDescent="0.25">
      <c r="A155" s="51" t="s">
        <v>11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48" t="s">
        <v>8</v>
      </c>
      <c r="V155" s="47"/>
    </row>
    <row r="156" spans="1:22" ht="16.5" customHeight="1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7"/>
      <c r="V156" s="38"/>
    </row>
    <row r="157" spans="1:22" ht="16.5" customHeight="1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ht="16.5" customHeight="1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ht="16.5" customHeight="1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ht="16.5" customHeight="1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ht="16.5" customHeight="1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ht="16.5" customHeight="1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ht="16.5" customHeight="1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ht="16.5" customHeight="1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ht="16.5" customHeight="1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ht="9.9499999999999993" customHeight="1" x14ac:dyDescent="0.25">
      <c r="A166" s="53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</row>
    <row r="167" spans="1:22" ht="9.9499999999999993" customHeight="1" x14ac:dyDescent="0.25">
      <c r="A167" s="42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</row>
    <row r="168" spans="1:22" ht="9.9499999999999993" customHeight="1" x14ac:dyDescent="0.25">
      <c r="A168" s="42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</row>
    <row r="169" spans="1:22" ht="15" x14ac:dyDescent="0.25">
      <c r="A169" s="4" t="s">
        <v>7</v>
      </c>
      <c r="B169" s="47" t="s">
        <v>9</v>
      </c>
      <c r="C169" s="47"/>
      <c r="D169" s="48" t="s">
        <v>6</v>
      </c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9"/>
      <c r="V169" s="49"/>
    </row>
    <row r="170" spans="1:22" x14ac:dyDescent="0.25">
      <c r="A170" s="40">
        <v>15</v>
      </c>
      <c r="B170" s="45">
        <v>26</v>
      </c>
      <c r="C170" s="46"/>
      <c r="D170" s="44">
        <f ca="1">'Otázky - písemka'!B22</f>
        <v>0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</row>
    <row r="171" spans="1:22" x14ac:dyDescent="0.25">
      <c r="A171" s="41"/>
      <c r="B171" s="46"/>
      <c r="C171" s="46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</row>
    <row r="172" spans="1:22" x14ac:dyDescent="0.25">
      <c r="A172" s="41"/>
      <c r="B172" s="46"/>
      <c r="C172" s="46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1:22" x14ac:dyDescent="0.25">
      <c r="A173" s="41"/>
      <c r="B173" s="46"/>
      <c r="C173" s="46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</row>
    <row r="174" spans="1:22" x14ac:dyDescent="0.25">
      <c r="A174" s="41"/>
      <c r="B174" s="46"/>
      <c r="C174" s="46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</row>
    <row r="175" spans="1:22" ht="15" x14ac:dyDescent="0.25">
      <c r="A175" s="51" t="s">
        <v>11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48" t="s">
        <v>8</v>
      </c>
      <c r="V175" s="47"/>
    </row>
    <row r="176" spans="1:22" ht="16.5" customHeight="1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7"/>
      <c r="V176" s="38"/>
    </row>
    <row r="177" spans="1:22" ht="16.5" customHeight="1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ht="16.5" customHeight="1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ht="16.5" customHeight="1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ht="16.5" customHeight="1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ht="16.5" customHeight="1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ht="16.5" customHeight="1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ht="16.5" customHeight="1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ht="16.5" customHeight="1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ht="16.5" customHeight="1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ht="16.5" customHeight="1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ht="16.5" customHeight="1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ht="16.5" customHeight="1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ht="16.5" customHeight="1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ht="16.5" customHeight="1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ht="16.5" customHeight="1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ht="16.5" customHeight="1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ht="16.5" customHeight="1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ht="16.5" customHeight="1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ht="16.5" customHeight="1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ht="16.5" customHeight="1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ht="16.5" customHeight="1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ht="16.5" customHeight="1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ht="16.5" customHeight="1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ht="16.5" customHeight="1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ht="16.5" customHeight="1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ht="9.9499999999999993" customHeight="1" x14ac:dyDescent="0.25">
      <c r="A202" s="53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1:22" x14ac:dyDescent="0.25">
      <c r="A203" s="55" t="s">
        <v>12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</row>
    <row r="204" spans="1:22" x14ac:dyDescent="0.2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</row>
    <row r="205" spans="1:22" x14ac:dyDescent="0.2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</row>
    <row r="206" spans="1:22" ht="15" x14ac:dyDescent="0.25">
      <c r="A206" s="42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 x14ac:dyDescent="0.25">
      <c r="A207" s="40" t="s">
        <v>13</v>
      </c>
      <c r="B207" s="41"/>
      <c r="C207" s="41"/>
      <c r="D207" s="41"/>
      <c r="E207" s="37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x14ac:dyDescent="0.25">
      <c r="A208" s="41"/>
      <c r="B208" s="41"/>
      <c r="C208" s="41"/>
      <c r="D208" s="41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x14ac:dyDescent="0.25">
      <c r="A209" s="41"/>
      <c r="B209" s="41"/>
      <c r="C209" s="41"/>
      <c r="D209" s="41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x14ac:dyDescent="0.25">
      <c r="A210" s="41"/>
      <c r="B210" s="41"/>
      <c r="C210" s="41"/>
      <c r="D210" s="41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ht="15" x14ac:dyDescent="0.25">
      <c r="A211" s="53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</row>
    <row r="212" spans="1:22" ht="15" x14ac:dyDescent="0.25">
      <c r="A212" s="71" t="s">
        <v>14</v>
      </c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3"/>
    </row>
    <row r="213" spans="1:22" x14ac:dyDescent="0.25">
      <c r="A213" s="67"/>
      <c r="B213" s="54"/>
      <c r="C213" s="54"/>
      <c r="D213" s="40" t="s">
        <v>15</v>
      </c>
      <c r="E213" s="41"/>
      <c r="F213" s="41"/>
      <c r="G213" s="41"/>
      <c r="H213" s="41"/>
      <c r="I213" s="41"/>
      <c r="J213" s="41"/>
      <c r="K213" s="41"/>
      <c r="L213" s="74">
        <f>B11+B20+B29+B38+B47+B58+B67+B76+B85+B94+B103+B114+B132+B150+B170</f>
        <v>100</v>
      </c>
      <c r="M213" s="75"/>
      <c r="N213" s="75"/>
      <c r="O213" s="75"/>
      <c r="P213" s="75"/>
      <c r="Q213" s="75"/>
      <c r="R213" s="75"/>
      <c r="S213" s="75"/>
      <c r="T213" s="75"/>
      <c r="U213" s="75"/>
      <c r="V213" s="75"/>
    </row>
    <row r="214" spans="1:22" x14ac:dyDescent="0.25">
      <c r="A214" s="68"/>
      <c r="B214" s="54"/>
      <c r="C214" s="54"/>
      <c r="D214" s="41"/>
      <c r="E214" s="41"/>
      <c r="F214" s="41"/>
      <c r="G214" s="41"/>
      <c r="H214" s="41"/>
      <c r="I214" s="41"/>
      <c r="J214" s="41"/>
      <c r="K214" s="41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</row>
    <row r="215" spans="1:22" x14ac:dyDescent="0.25">
      <c r="A215" s="68"/>
      <c r="B215" s="54"/>
      <c r="C215" s="54"/>
      <c r="D215" s="40" t="s">
        <v>16</v>
      </c>
      <c r="E215" s="41"/>
      <c r="F215" s="41"/>
      <c r="G215" s="41"/>
      <c r="H215" s="41"/>
      <c r="I215" s="41"/>
      <c r="J215" s="41"/>
      <c r="K215" s="41"/>
      <c r="L215" s="65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1:22" x14ac:dyDescent="0.25">
      <c r="A216" s="68"/>
      <c r="B216" s="54"/>
      <c r="C216" s="54"/>
      <c r="D216" s="41"/>
      <c r="E216" s="41"/>
      <c r="F216" s="41"/>
      <c r="G216" s="41"/>
      <c r="H216" s="41"/>
      <c r="I216" s="41"/>
      <c r="J216" s="41"/>
      <c r="K216" s="41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1:22" x14ac:dyDescent="0.25">
      <c r="A217" s="68"/>
      <c r="B217" s="54"/>
      <c r="C217" s="54"/>
      <c r="D217" s="40" t="s">
        <v>17</v>
      </c>
      <c r="E217" s="41"/>
      <c r="F217" s="41"/>
      <c r="G217" s="41"/>
      <c r="H217" s="41"/>
      <c r="I217" s="41"/>
      <c r="J217" s="41"/>
      <c r="K217" s="41"/>
      <c r="L217" s="65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1:22" x14ac:dyDescent="0.25">
      <c r="A218" s="68"/>
      <c r="B218" s="54"/>
      <c r="C218" s="54"/>
      <c r="D218" s="41"/>
      <c r="E218" s="41"/>
      <c r="F218" s="41"/>
      <c r="G218" s="41"/>
      <c r="H218" s="41"/>
      <c r="I218" s="41"/>
      <c r="J218" s="41"/>
      <c r="K218" s="41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1:22" x14ac:dyDescent="0.25">
      <c r="A219" s="68"/>
      <c r="B219" s="54"/>
      <c r="C219" s="54"/>
      <c r="D219" s="40" t="s">
        <v>37</v>
      </c>
      <c r="E219" s="41"/>
      <c r="F219" s="41"/>
      <c r="G219" s="41"/>
      <c r="H219" s="41"/>
      <c r="I219" s="41"/>
      <c r="J219" s="41"/>
      <c r="K219" s="41"/>
      <c r="L219" s="65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1:22" x14ac:dyDescent="0.25">
      <c r="A220" s="68"/>
      <c r="B220" s="54"/>
      <c r="C220" s="54"/>
      <c r="D220" s="41"/>
      <c r="E220" s="41"/>
      <c r="F220" s="41"/>
      <c r="G220" s="41"/>
      <c r="H220" s="41"/>
      <c r="I220" s="41"/>
      <c r="J220" s="41"/>
      <c r="K220" s="41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1:22" x14ac:dyDescent="0.25">
      <c r="A221" s="69"/>
      <c r="B221" s="70"/>
      <c r="C221" s="70"/>
      <c r="D221" s="41"/>
      <c r="E221" s="41"/>
      <c r="F221" s="41"/>
      <c r="G221" s="41"/>
      <c r="H221" s="41"/>
      <c r="I221" s="41"/>
      <c r="J221" s="41"/>
      <c r="K221" s="41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1:22" x14ac:dyDescent="0.25">
      <c r="A222" s="60" t="s">
        <v>28</v>
      </c>
      <c r="B222" s="61"/>
      <c r="C222" s="61"/>
      <c r="D222" s="61"/>
      <c r="E222" s="57" t="s">
        <v>18</v>
      </c>
      <c r="F222" s="58"/>
      <c r="G222" s="58"/>
      <c r="H222" s="57" t="s">
        <v>20</v>
      </c>
      <c r="I222" s="58"/>
      <c r="J222" s="58"/>
      <c r="K222" s="57" t="s">
        <v>22</v>
      </c>
      <c r="L222" s="58"/>
      <c r="M222" s="58"/>
      <c r="N222" s="57" t="s">
        <v>24</v>
      </c>
      <c r="O222" s="58"/>
      <c r="P222" s="58"/>
      <c r="Q222" s="57" t="s">
        <v>26</v>
      </c>
      <c r="R222" s="58"/>
      <c r="S222" s="58"/>
      <c r="T222" s="57" t="s">
        <v>29</v>
      </c>
      <c r="U222" s="58"/>
      <c r="V222" s="59"/>
    </row>
    <row r="223" spans="1:22" x14ac:dyDescent="0.25">
      <c r="A223" s="62"/>
      <c r="B223" s="61"/>
      <c r="C223" s="61"/>
      <c r="D223" s="61"/>
      <c r="E223" s="57" t="s">
        <v>19</v>
      </c>
      <c r="F223" s="58"/>
      <c r="G223" s="58"/>
      <c r="H223" s="57" t="s">
        <v>21</v>
      </c>
      <c r="I223" s="58"/>
      <c r="J223" s="58"/>
      <c r="K223" s="57" t="s">
        <v>23</v>
      </c>
      <c r="L223" s="58"/>
      <c r="M223" s="58"/>
      <c r="N223" s="57" t="s">
        <v>25</v>
      </c>
      <c r="O223" s="58"/>
      <c r="P223" s="58"/>
      <c r="Q223" s="57" t="s">
        <v>27</v>
      </c>
      <c r="R223" s="58"/>
      <c r="S223" s="58"/>
      <c r="T223" s="57" t="s">
        <v>30</v>
      </c>
      <c r="U223" s="58"/>
      <c r="V223" s="59"/>
    </row>
    <row r="224" spans="1:22" x14ac:dyDescent="0.25">
      <c r="A224" s="63"/>
      <c r="B224" s="64"/>
      <c r="C224" s="64"/>
      <c r="D224" s="64"/>
      <c r="E224" s="76" t="s">
        <v>31</v>
      </c>
      <c r="F224" s="77"/>
      <c r="G224" s="77"/>
      <c r="H224" s="76" t="s">
        <v>32</v>
      </c>
      <c r="I224" s="77"/>
      <c r="J224" s="77"/>
      <c r="K224" s="76" t="s">
        <v>33</v>
      </c>
      <c r="L224" s="77"/>
      <c r="M224" s="77"/>
      <c r="N224" s="76" t="s">
        <v>34</v>
      </c>
      <c r="O224" s="77"/>
      <c r="P224" s="77"/>
      <c r="Q224" s="76" t="s">
        <v>35</v>
      </c>
      <c r="R224" s="77"/>
      <c r="S224" s="77"/>
      <c r="T224" s="76" t="s">
        <v>36</v>
      </c>
      <c r="U224" s="77"/>
      <c r="V224" s="78"/>
    </row>
  </sheetData>
  <mergeCells count="167">
    <mergeCell ref="N224:P224"/>
    <mergeCell ref="Q224:S224"/>
    <mergeCell ref="T224:V224"/>
    <mergeCell ref="E222:G222"/>
    <mergeCell ref="H222:J222"/>
    <mergeCell ref="K222:M222"/>
    <mergeCell ref="N222:P222"/>
    <mergeCell ref="Q222:S222"/>
    <mergeCell ref="T222:V222"/>
    <mergeCell ref="A206:V206"/>
    <mergeCell ref="A207:D210"/>
    <mergeCell ref="E207:V210"/>
    <mergeCell ref="A211:V211"/>
    <mergeCell ref="E223:G223"/>
    <mergeCell ref="H223:J223"/>
    <mergeCell ref="K223:M223"/>
    <mergeCell ref="N223:P223"/>
    <mergeCell ref="Q223:S223"/>
    <mergeCell ref="T223:V223"/>
    <mergeCell ref="A222:D224"/>
    <mergeCell ref="D219:K221"/>
    <mergeCell ref="D217:K218"/>
    <mergeCell ref="L217:V218"/>
    <mergeCell ref="A213:C221"/>
    <mergeCell ref="A212:V212"/>
    <mergeCell ref="D213:K214"/>
    <mergeCell ref="L213:V214"/>
    <mergeCell ref="D215:K216"/>
    <mergeCell ref="L215:V216"/>
    <mergeCell ref="L219:V221"/>
    <mergeCell ref="E224:G224"/>
    <mergeCell ref="H224:J224"/>
    <mergeCell ref="K224:M224"/>
    <mergeCell ref="A175:T175"/>
    <mergeCell ref="U175:V175"/>
    <mergeCell ref="A176:T201"/>
    <mergeCell ref="U176:V201"/>
    <mergeCell ref="A202:V202"/>
    <mergeCell ref="A203:V205"/>
    <mergeCell ref="A168:V168"/>
    <mergeCell ref="B169:C169"/>
    <mergeCell ref="D169:V169"/>
    <mergeCell ref="A170:A174"/>
    <mergeCell ref="B170:C174"/>
    <mergeCell ref="D170:V174"/>
    <mergeCell ref="A155:T155"/>
    <mergeCell ref="U155:V155"/>
    <mergeCell ref="A156:T165"/>
    <mergeCell ref="U156:V165"/>
    <mergeCell ref="A166:V166"/>
    <mergeCell ref="A167:V167"/>
    <mergeCell ref="A111:V111"/>
    <mergeCell ref="A112:V112"/>
    <mergeCell ref="B149:C149"/>
    <mergeCell ref="D149:V149"/>
    <mergeCell ref="A150:A154"/>
    <mergeCell ref="B150:C154"/>
    <mergeCell ref="D150:V154"/>
    <mergeCell ref="A148:V148"/>
    <mergeCell ref="A132:A136"/>
    <mergeCell ref="B132:C136"/>
    <mergeCell ref="D132:V136"/>
    <mergeCell ref="A137:T137"/>
    <mergeCell ref="U137:V137"/>
    <mergeCell ref="A138:T147"/>
    <mergeCell ref="U138:V147"/>
    <mergeCell ref="A114:A118"/>
    <mergeCell ref="A119:T119"/>
    <mergeCell ref="A120:T129"/>
    <mergeCell ref="A130:V130"/>
    <mergeCell ref="B131:C131"/>
    <mergeCell ref="D131:V131"/>
    <mergeCell ref="U120:V129"/>
    <mergeCell ref="D114:V118"/>
    <mergeCell ref="D113:V113"/>
    <mergeCell ref="A84:V84"/>
    <mergeCell ref="A85:A92"/>
    <mergeCell ref="B85:C92"/>
    <mergeCell ref="D85:Q92"/>
    <mergeCell ref="A103:A110"/>
    <mergeCell ref="B103:C110"/>
    <mergeCell ref="D103:Q110"/>
    <mergeCell ref="R103:T110"/>
    <mergeCell ref="U103:V110"/>
    <mergeCell ref="A102:V102"/>
    <mergeCell ref="R85:T92"/>
    <mergeCell ref="U85:V92"/>
    <mergeCell ref="A93:V93"/>
    <mergeCell ref="A94:A101"/>
    <mergeCell ref="B94:C101"/>
    <mergeCell ref="D94:Q101"/>
    <mergeCell ref="R94:T101"/>
    <mergeCell ref="U94:V101"/>
    <mergeCell ref="U119:V119"/>
    <mergeCell ref="B114:C118"/>
    <mergeCell ref="A46:V46"/>
    <mergeCell ref="A47:A54"/>
    <mergeCell ref="B47:C54"/>
    <mergeCell ref="D47:Q54"/>
    <mergeCell ref="R47:T54"/>
    <mergeCell ref="U47:V54"/>
    <mergeCell ref="B57:C57"/>
    <mergeCell ref="U57:V57"/>
    <mergeCell ref="A58:A65"/>
    <mergeCell ref="B58:C65"/>
    <mergeCell ref="D58:Q65"/>
    <mergeCell ref="R58:T65"/>
    <mergeCell ref="U58:V65"/>
    <mergeCell ref="A66:V66"/>
    <mergeCell ref="A67:A74"/>
    <mergeCell ref="B67:C74"/>
    <mergeCell ref="D67:Q74"/>
    <mergeCell ref="R67:T74"/>
    <mergeCell ref="U67:V74"/>
    <mergeCell ref="A75:V75"/>
    <mergeCell ref="A76:A83"/>
    <mergeCell ref="B76:C83"/>
    <mergeCell ref="A55:V55"/>
    <mergeCell ref="A56:V56"/>
    <mergeCell ref="B113:C113"/>
    <mergeCell ref="D57:Q57"/>
    <mergeCell ref="R57:T57"/>
    <mergeCell ref="D76:Q83"/>
    <mergeCell ref="R76:T83"/>
    <mergeCell ref="U76:V83"/>
    <mergeCell ref="A37:V37"/>
    <mergeCell ref="A38:A45"/>
    <mergeCell ref="B38:C45"/>
    <mergeCell ref="D38:Q45"/>
    <mergeCell ref="R38:T45"/>
    <mergeCell ref="U38:V45"/>
    <mergeCell ref="U29:V36"/>
    <mergeCell ref="A19:V19"/>
    <mergeCell ref="D11:Q18"/>
    <mergeCell ref="B11:C18"/>
    <mergeCell ref="E5:L8"/>
    <mergeCell ref="A5:D8"/>
    <mergeCell ref="M5:P5"/>
    <mergeCell ref="Q5:V5"/>
    <mergeCell ref="A9:V9"/>
    <mergeCell ref="B10:C10"/>
    <mergeCell ref="U10:V10"/>
    <mergeCell ref="R10:T10"/>
    <mergeCell ref="D10:Q10"/>
    <mergeCell ref="R20:T27"/>
    <mergeCell ref="U20:V27"/>
    <mergeCell ref="A20:A27"/>
    <mergeCell ref="B20:C27"/>
    <mergeCell ref="D20:Q27"/>
    <mergeCell ref="A28:V28"/>
    <mergeCell ref="A29:A36"/>
    <mergeCell ref="B29:C36"/>
    <mergeCell ref="D29:Q36"/>
    <mergeCell ref="R29:T36"/>
    <mergeCell ref="E2:V2"/>
    <mergeCell ref="A3:D3"/>
    <mergeCell ref="A1:J1"/>
    <mergeCell ref="K1:N1"/>
    <mergeCell ref="O1:V1"/>
    <mergeCell ref="E3:V3"/>
    <mergeCell ref="M6:P8"/>
    <mergeCell ref="Q6:V8"/>
    <mergeCell ref="A11:A18"/>
    <mergeCell ref="R11:T18"/>
    <mergeCell ref="U11:V18"/>
    <mergeCell ref="A4:V4"/>
    <mergeCell ref="A2:D2"/>
  </mergeCells>
  <conditionalFormatting sqref="E2:V2">
    <cfRule type="notContainsBlanks" dxfId="21" priority="20">
      <formula>LEN(TRIM(E2))&gt;0</formula>
    </cfRule>
  </conditionalFormatting>
  <conditionalFormatting sqref="E3:V3">
    <cfRule type="notContainsBlanks" dxfId="20" priority="19">
      <formula>LEN(TRIM(E3))&gt;0</formula>
    </cfRule>
  </conditionalFormatting>
  <conditionalFormatting sqref="E5:L8">
    <cfRule type="notContainsBlanks" dxfId="19" priority="18">
      <formula>LEN(TRIM(E5))&gt;0</formula>
    </cfRule>
  </conditionalFormatting>
  <conditionalFormatting sqref="M6:V8">
    <cfRule type="notContainsBlanks" dxfId="18" priority="17">
      <formula>LEN(TRIM(M6))&gt;0</formula>
    </cfRule>
  </conditionalFormatting>
  <conditionalFormatting sqref="R11:V18">
    <cfRule type="notContainsBlanks" dxfId="17" priority="16">
      <formula>LEN(TRIM(R11))&gt;0</formula>
    </cfRule>
  </conditionalFormatting>
  <conditionalFormatting sqref="R20:V27">
    <cfRule type="notContainsBlanks" dxfId="16" priority="15">
      <formula>LEN(TRIM(R20))&gt;0</formula>
    </cfRule>
  </conditionalFormatting>
  <conditionalFormatting sqref="R29:V36">
    <cfRule type="notContainsBlanks" dxfId="15" priority="14">
      <formula>LEN(TRIM(R29))&gt;0</formula>
    </cfRule>
  </conditionalFormatting>
  <conditionalFormatting sqref="R38:V45">
    <cfRule type="notContainsBlanks" dxfId="14" priority="13">
      <formula>LEN(TRIM(R38))&gt;0</formula>
    </cfRule>
  </conditionalFormatting>
  <conditionalFormatting sqref="R47:V54">
    <cfRule type="notContainsBlanks" dxfId="13" priority="12">
      <formula>LEN(TRIM(R47))&gt;0</formula>
    </cfRule>
  </conditionalFormatting>
  <conditionalFormatting sqref="R58:V65">
    <cfRule type="notContainsBlanks" dxfId="12" priority="11">
      <formula>LEN(TRIM(R58))&gt;0</formula>
    </cfRule>
  </conditionalFormatting>
  <conditionalFormatting sqref="R67:V74">
    <cfRule type="notContainsBlanks" dxfId="11" priority="10">
      <formula>LEN(TRIM(R67))&gt;0</formula>
    </cfRule>
  </conditionalFormatting>
  <conditionalFormatting sqref="R76:V83">
    <cfRule type="notContainsBlanks" dxfId="10" priority="9">
      <formula>LEN(TRIM(R76))&gt;0</formula>
    </cfRule>
  </conditionalFormatting>
  <conditionalFormatting sqref="R85:V92">
    <cfRule type="notContainsBlanks" dxfId="9" priority="8">
      <formula>LEN(TRIM(R85))&gt;0</formula>
    </cfRule>
  </conditionalFormatting>
  <conditionalFormatting sqref="R94:V101">
    <cfRule type="notContainsBlanks" dxfId="8" priority="7">
      <formula>LEN(TRIM(R94))&gt;0</formula>
    </cfRule>
  </conditionalFormatting>
  <conditionalFormatting sqref="R103:V110">
    <cfRule type="notContainsBlanks" dxfId="7" priority="6">
      <formula>LEN(TRIM(R103))&gt;0</formula>
    </cfRule>
  </conditionalFormatting>
  <conditionalFormatting sqref="A120:V129">
    <cfRule type="notContainsBlanks" dxfId="6" priority="5">
      <formula>LEN(TRIM(A120))&gt;0</formula>
    </cfRule>
  </conditionalFormatting>
  <conditionalFormatting sqref="A138:V147">
    <cfRule type="notContainsBlanks" dxfId="5" priority="4">
      <formula>LEN(TRIM(A138))&gt;0</formula>
    </cfRule>
  </conditionalFormatting>
  <conditionalFormatting sqref="A156:V165">
    <cfRule type="notContainsBlanks" dxfId="4" priority="3">
      <formula>LEN(TRIM(A156))&gt;0</formula>
    </cfRule>
  </conditionalFormatting>
  <conditionalFormatting sqref="A176:V201">
    <cfRule type="notContainsBlanks" dxfId="3" priority="22">
      <formula>LEN(TRIM(A176))&gt;0</formula>
    </cfRule>
  </conditionalFormatting>
  <conditionalFormatting sqref="E207:V210 L215:V221">
    <cfRule type="notContainsBlanks" dxfId="2" priority="1">
      <formula>LEN(TRIM(E207))&gt;0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8" orientation="portrait" r:id="rId1"/>
  <headerFooter>
    <oddFooter>&amp;C&amp;"Arial,Kurzíva"&amp;9Strana &amp;P z &amp;N</oddFooter>
  </headerFooter>
  <rowBreaks count="3" manualBreakCount="3">
    <brk id="55" max="21" man="1"/>
    <brk id="111" max="21" man="1"/>
    <brk id="16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V92"/>
  <sheetViews>
    <sheetView tabSelected="1" workbookViewId="0">
      <selection activeCell="B9" sqref="B9:V9"/>
    </sheetView>
  </sheetViews>
  <sheetFormatPr defaultColWidth="4.42578125" defaultRowHeight="14.25" x14ac:dyDescent="0.25"/>
  <cols>
    <col min="1" max="1" width="6" style="1" customWidth="1"/>
    <col min="2" max="3" width="4.7109375" style="1" customWidth="1"/>
    <col min="4" max="16384" width="4.42578125" style="1"/>
  </cols>
  <sheetData>
    <row r="1" spans="1:22" ht="15.75" x14ac:dyDescent="0.25">
      <c r="A1" s="82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5" customHeight="1" x14ac:dyDescent="0.25">
      <c r="A2" s="84" t="s">
        <v>3</v>
      </c>
      <c r="B2" s="85"/>
      <c r="C2" s="85"/>
      <c r="D2" s="85"/>
      <c r="E2" s="86" t="s">
        <v>51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5" x14ac:dyDescent="0.25">
      <c r="A3" s="84" t="s">
        <v>4</v>
      </c>
      <c r="B3" s="85"/>
      <c r="C3" s="85"/>
      <c r="D3" s="85"/>
      <c r="E3" s="86" t="s">
        <v>68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5" x14ac:dyDescent="0.25">
      <c r="A4" s="84" t="s">
        <v>39</v>
      </c>
      <c r="B4" s="85"/>
      <c r="C4" s="85"/>
      <c r="D4" s="85"/>
      <c r="E4" s="86" t="s">
        <v>67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:22" ht="15" x14ac:dyDescent="0.2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15" x14ac:dyDescent="0.25">
      <c r="A6" s="3" t="s">
        <v>7</v>
      </c>
      <c r="B6" s="89" t="s">
        <v>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1"/>
    </row>
    <row r="7" spans="1:22" ht="72.75" customHeight="1" x14ac:dyDescent="0.25">
      <c r="A7" s="2">
        <v>1</v>
      </c>
      <c r="B7" s="79" t="s">
        <v>53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</row>
    <row r="8" spans="1:22" ht="72.75" customHeight="1" x14ac:dyDescent="0.25">
      <c r="A8" s="2">
        <v>2</v>
      </c>
      <c r="B8" s="79" t="s">
        <v>54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1"/>
    </row>
    <row r="9" spans="1:22" ht="72.75" customHeight="1" x14ac:dyDescent="0.25">
      <c r="A9" s="2">
        <v>3</v>
      </c>
      <c r="B9" s="79" t="s">
        <v>55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1"/>
    </row>
    <row r="10" spans="1:22" ht="72.75" customHeight="1" x14ac:dyDescent="0.25">
      <c r="A10" s="2">
        <v>4</v>
      </c>
      <c r="B10" s="79" t="s">
        <v>59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1"/>
    </row>
    <row r="11" spans="1:22" ht="72.75" customHeight="1" x14ac:dyDescent="0.25">
      <c r="A11" s="2">
        <v>5</v>
      </c>
      <c r="B11" s="79" t="s">
        <v>56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</row>
    <row r="12" spans="1:22" ht="72.75" customHeight="1" x14ac:dyDescent="0.25">
      <c r="A12" s="2">
        <v>6</v>
      </c>
      <c r="B12" s="79" t="s">
        <v>57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1"/>
    </row>
    <row r="13" spans="1:22" ht="72.75" customHeight="1" x14ac:dyDescent="0.25">
      <c r="A13" s="2">
        <v>7</v>
      </c>
      <c r="B13" s="79" t="s">
        <v>58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</row>
    <row r="14" spans="1:22" ht="72.75" customHeight="1" x14ac:dyDescent="0.25">
      <c r="A14" s="2">
        <v>8</v>
      </c>
      <c r="B14" s="79" t="s">
        <v>60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1"/>
    </row>
    <row r="15" spans="1:22" ht="72.75" customHeight="1" x14ac:dyDescent="0.25">
      <c r="A15" s="2">
        <v>9</v>
      </c>
      <c r="B15" s="79" t="s">
        <v>61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</row>
    <row r="16" spans="1:22" ht="72.75" customHeight="1" x14ac:dyDescent="0.25">
      <c r="A16" s="2">
        <v>10</v>
      </c>
      <c r="B16" s="79" t="s">
        <v>62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1"/>
    </row>
    <row r="17" spans="1:22" ht="72.75" customHeight="1" x14ac:dyDescent="0.25">
      <c r="A17" s="2">
        <v>11</v>
      </c>
      <c r="B17" s="79" t="s">
        <v>63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1"/>
    </row>
    <row r="18" spans="1:22" ht="72.75" customHeight="1" x14ac:dyDescent="0.25">
      <c r="A18" s="2">
        <v>12</v>
      </c>
      <c r="B18" s="79" t="s">
        <v>64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1"/>
    </row>
    <row r="19" spans="1:22" ht="72.75" customHeight="1" x14ac:dyDescent="0.25">
      <c r="A19" s="2">
        <v>13</v>
      </c>
      <c r="B19" s="79" t="s">
        <v>65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1"/>
    </row>
    <row r="20" spans="1:22" ht="72.75" customHeight="1" x14ac:dyDescent="0.25">
      <c r="A20" s="2">
        <v>14</v>
      </c>
      <c r="B20" s="79" t="s">
        <v>66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1"/>
    </row>
    <row r="21" spans="1:22" ht="72.75" customHeight="1" x14ac:dyDescent="0.25">
      <c r="A21" s="2">
        <v>15</v>
      </c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1"/>
    </row>
    <row r="22" spans="1:22" ht="72.75" customHeight="1" x14ac:dyDescent="0.25">
      <c r="A22" s="2">
        <v>16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/>
    </row>
    <row r="23" spans="1:22" ht="72.75" customHeight="1" x14ac:dyDescent="0.25">
      <c r="A23" s="2">
        <v>17</v>
      </c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</row>
    <row r="24" spans="1:22" ht="72.75" customHeight="1" x14ac:dyDescent="0.25">
      <c r="A24" s="2">
        <v>18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1"/>
    </row>
    <row r="25" spans="1:22" ht="72.75" customHeight="1" x14ac:dyDescent="0.25">
      <c r="A25" s="2">
        <v>19</v>
      </c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/>
    </row>
    <row r="26" spans="1:22" ht="72.75" customHeight="1" x14ac:dyDescent="0.25">
      <c r="A26" s="2">
        <v>20</v>
      </c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1"/>
    </row>
    <row r="27" spans="1:22" ht="72.75" customHeight="1" x14ac:dyDescent="0.25">
      <c r="A27" s="2">
        <v>21</v>
      </c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1"/>
    </row>
    <row r="28" spans="1:22" ht="60" customHeight="1" x14ac:dyDescent="0.25"/>
    <row r="29" spans="1:22" ht="60" customHeight="1" x14ac:dyDescent="0.25"/>
    <row r="30" spans="1:22" ht="60" customHeight="1" x14ac:dyDescent="0.25"/>
    <row r="31" spans="1:22" ht="60" customHeight="1" x14ac:dyDescent="0.25"/>
    <row r="32" spans="1:22" ht="60" customHeight="1" x14ac:dyDescent="0.25"/>
    <row r="33" ht="60" customHeight="1" x14ac:dyDescent="0.25"/>
    <row r="34" ht="60" customHeight="1" x14ac:dyDescent="0.25"/>
    <row r="35" ht="60" customHeight="1" x14ac:dyDescent="0.25"/>
    <row r="36" ht="60" customHeight="1" x14ac:dyDescent="0.25"/>
    <row r="37" ht="60" customHeight="1" x14ac:dyDescent="0.25"/>
    <row r="38" ht="60" customHeight="1" x14ac:dyDescent="0.25"/>
    <row r="39" ht="60" customHeight="1" x14ac:dyDescent="0.25"/>
    <row r="40" ht="60" customHeight="1" x14ac:dyDescent="0.25"/>
    <row r="41" ht="60" customHeight="1" x14ac:dyDescent="0.25"/>
    <row r="42" ht="60" customHeight="1" x14ac:dyDescent="0.25"/>
    <row r="43" ht="60" customHeight="1" x14ac:dyDescent="0.25"/>
    <row r="44" ht="60" customHeight="1" x14ac:dyDescent="0.25"/>
    <row r="45" ht="60" customHeight="1" x14ac:dyDescent="0.25"/>
    <row r="46" ht="60" customHeight="1" x14ac:dyDescent="0.25"/>
    <row r="47" ht="60" customHeight="1" x14ac:dyDescent="0.25"/>
    <row r="48" ht="60" customHeight="1" x14ac:dyDescent="0.25"/>
    <row r="49" ht="60" customHeight="1" x14ac:dyDescent="0.25"/>
    <row r="50" ht="60" customHeight="1" x14ac:dyDescent="0.25"/>
    <row r="51" ht="60" customHeight="1" x14ac:dyDescent="0.25"/>
    <row r="52" ht="60" customHeight="1" x14ac:dyDescent="0.25"/>
    <row r="53" ht="60" customHeight="1" x14ac:dyDescent="0.25"/>
    <row r="54" ht="60" customHeight="1" x14ac:dyDescent="0.25"/>
    <row r="55" ht="60" customHeight="1" x14ac:dyDescent="0.25"/>
    <row r="56" ht="60" customHeight="1" x14ac:dyDescent="0.25"/>
    <row r="57" ht="60" customHeight="1" x14ac:dyDescent="0.25"/>
    <row r="58" ht="60" customHeight="1" x14ac:dyDescent="0.25"/>
    <row r="59" ht="60" customHeight="1" x14ac:dyDescent="0.25"/>
    <row r="60" ht="60" customHeight="1" x14ac:dyDescent="0.25"/>
    <row r="61" ht="60" customHeight="1" x14ac:dyDescent="0.25"/>
    <row r="62" ht="60" customHeight="1" x14ac:dyDescent="0.25"/>
    <row r="63" ht="60" customHeight="1" x14ac:dyDescent="0.25"/>
    <row r="64" ht="60" customHeight="1" x14ac:dyDescent="0.25"/>
    <row r="65" ht="60" customHeight="1" x14ac:dyDescent="0.25"/>
    <row r="66" ht="60" customHeight="1" x14ac:dyDescent="0.25"/>
    <row r="67" ht="60" customHeight="1" x14ac:dyDescent="0.25"/>
    <row r="68" ht="60" customHeight="1" x14ac:dyDescent="0.25"/>
    <row r="69" ht="60" customHeight="1" x14ac:dyDescent="0.25"/>
    <row r="70" ht="60" customHeight="1" x14ac:dyDescent="0.25"/>
    <row r="71" ht="60" customHeight="1" x14ac:dyDescent="0.25"/>
    <row r="72" ht="60" customHeight="1" x14ac:dyDescent="0.25"/>
    <row r="73" ht="60" customHeight="1" x14ac:dyDescent="0.25"/>
    <row r="74" ht="60" customHeight="1" x14ac:dyDescent="0.25"/>
    <row r="75" ht="60" customHeight="1" x14ac:dyDescent="0.25"/>
    <row r="76" ht="60" customHeight="1" x14ac:dyDescent="0.25"/>
    <row r="77" ht="60" customHeight="1" x14ac:dyDescent="0.25"/>
    <row r="78" ht="60" customHeight="1" x14ac:dyDescent="0.25"/>
    <row r="79" ht="60" customHeight="1" x14ac:dyDescent="0.25"/>
    <row r="80" ht="60" customHeight="1" x14ac:dyDescent="0.25"/>
    <row r="81" ht="60" customHeight="1" x14ac:dyDescent="0.25"/>
    <row r="82" ht="60" customHeight="1" x14ac:dyDescent="0.25"/>
    <row r="83" ht="60" customHeight="1" x14ac:dyDescent="0.25"/>
    <row r="84" ht="60" customHeight="1" x14ac:dyDescent="0.25"/>
    <row r="85" ht="60" customHeight="1" x14ac:dyDescent="0.25"/>
    <row r="86" ht="60" customHeight="1" x14ac:dyDescent="0.25"/>
    <row r="87" ht="60" customHeight="1" x14ac:dyDescent="0.25"/>
    <row r="88" ht="60" customHeight="1" x14ac:dyDescent="0.25"/>
    <row r="89" ht="60" customHeight="1" x14ac:dyDescent="0.25"/>
    <row r="90" ht="60" customHeight="1" x14ac:dyDescent="0.25"/>
    <row r="91" ht="60" customHeight="1" x14ac:dyDescent="0.25"/>
    <row r="92" ht="60" customHeight="1" x14ac:dyDescent="0.25"/>
  </sheetData>
  <sheetProtection sheet="1" objects="1" scenarios="1"/>
  <mergeCells count="30">
    <mergeCell ref="B27:V27"/>
    <mergeCell ref="B6:V6"/>
    <mergeCell ref="B7:V7"/>
    <mergeCell ref="B8:V8"/>
    <mergeCell ref="B10:V10"/>
    <mergeCell ref="B11:V11"/>
    <mergeCell ref="B23:V23"/>
    <mergeCell ref="B24:V24"/>
    <mergeCell ref="B25:V25"/>
    <mergeCell ref="B26:V26"/>
    <mergeCell ref="B9:V9"/>
    <mergeCell ref="B12:V12"/>
    <mergeCell ref="B13:V13"/>
    <mergeCell ref="B14:V14"/>
    <mergeCell ref="B20:V20"/>
    <mergeCell ref="B21:V21"/>
    <mergeCell ref="A5:V5"/>
    <mergeCell ref="A1:V1"/>
    <mergeCell ref="A2:D2"/>
    <mergeCell ref="E2:V2"/>
    <mergeCell ref="A3:D3"/>
    <mergeCell ref="E3:V3"/>
    <mergeCell ref="A4:D4"/>
    <mergeCell ref="E4:V4"/>
    <mergeCell ref="B22:V22"/>
    <mergeCell ref="B15:V15"/>
    <mergeCell ref="B16:V16"/>
    <mergeCell ref="B17:V17"/>
    <mergeCell ref="B18:V18"/>
    <mergeCell ref="B19:V19"/>
  </mergeCells>
  <conditionalFormatting sqref="E2:V4">
    <cfRule type="notContainsBlanks" dxfId="1" priority="21">
      <formula>LEN(TRIM(E2))&gt;0</formula>
    </cfRule>
  </conditionalFormatting>
  <conditionalFormatting sqref="B7:V27">
    <cfRule type="notContainsBlanks" dxfId="0" priority="1">
      <formula>LEN(TRIM(B7))&gt;0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8" orientation="portrait" r:id="rId1"/>
  <headerFooter>
    <oddFooter>&amp;C&amp;"Arial,Kurzíva"&amp;9Strana &amp;P z &amp;N</oddFooter>
  </headerFooter>
  <rowBreaks count="1" manualBreakCount="1">
    <brk id="1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52"/>
  <sheetViews>
    <sheetView workbookViewId="0">
      <selection activeCell="P12" sqref="P12"/>
    </sheetView>
  </sheetViews>
  <sheetFormatPr defaultRowHeight="14.25" x14ac:dyDescent="0.2"/>
  <cols>
    <col min="1" max="16384" width="9.140625" style="14"/>
  </cols>
  <sheetData>
    <row r="1" spans="1:9" ht="15" x14ac:dyDescent="0.2">
      <c r="A1" s="92" t="s">
        <v>49</v>
      </c>
      <c r="B1" s="93"/>
      <c r="C1" s="93"/>
      <c r="D1" s="93"/>
      <c r="E1" s="93"/>
      <c r="F1" s="93"/>
      <c r="G1" s="93"/>
      <c r="H1" s="93"/>
      <c r="I1" s="94"/>
    </row>
    <row r="2" spans="1:9" x14ac:dyDescent="0.2">
      <c r="A2" s="95">
        <f ca="1">RANDBETWEEN(1,MAX('Otázky - ústní'!A7:A20))</f>
        <v>4</v>
      </c>
      <c r="B2" s="96"/>
      <c r="C2" s="96"/>
      <c r="D2" s="96"/>
      <c r="E2" s="96"/>
      <c r="F2" s="96"/>
      <c r="G2" s="96"/>
      <c r="H2" s="96"/>
      <c r="I2" s="97"/>
    </row>
    <row r="3" spans="1:9" x14ac:dyDescent="0.2">
      <c r="A3" s="98"/>
      <c r="B3" s="96"/>
      <c r="C3" s="96"/>
      <c r="D3" s="96"/>
      <c r="E3" s="96"/>
      <c r="F3" s="96"/>
      <c r="G3" s="96"/>
      <c r="H3" s="96"/>
      <c r="I3" s="97"/>
    </row>
    <row r="4" spans="1:9" x14ac:dyDescent="0.2">
      <c r="A4" s="98"/>
      <c r="B4" s="96"/>
      <c r="C4" s="96"/>
      <c r="D4" s="96"/>
      <c r="E4" s="96"/>
      <c r="F4" s="96"/>
      <c r="G4" s="96"/>
      <c r="H4" s="96"/>
      <c r="I4" s="97"/>
    </row>
    <row r="5" spans="1:9" x14ac:dyDescent="0.2">
      <c r="A5" s="98"/>
      <c r="B5" s="96"/>
      <c r="C5" s="96"/>
      <c r="D5" s="96"/>
      <c r="E5" s="96"/>
      <c r="F5" s="96"/>
      <c r="G5" s="96"/>
      <c r="H5" s="96"/>
      <c r="I5" s="97"/>
    </row>
    <row r="6" spans="1:9" x14ac:dyDescent="0.2">
      <c r="A6" s="98"/>
      <c r="B6" s="96"/>
      <c r="C6" s="96"/>
      <c r="D6" s="96"/>
      <c r="E6" s="96"/>
      <c r="F6" s="96"/>
      <c r="G6" s="96"/>
      <c r="H6" s="96"/>
      <c r="I6" s="97"/>
    </row>
    <row r="7" spans="1:9" x14ac:dyDescent="0.2">
      <c r="A7" s="98"/>
      <c r="B7" s="96"/>
      <c r="C7" s="96"/>
      <c r="D7" s="96"/>
      <c r="E7" s="96"/>
      <c r="F7" s="96"/>
      <c r="G7" s="96"/>
      <c r="H7" s="96"/>
      <c r="I7" s="97"/>
    </row>
    <row r="8" spans="1:9" x14ac:dyDescent="0.2">
      <c r="A8" s="98"/>
      <c r="B8" s="96"/>
      <c r="C8" s="96"/>
      <c r="D8" s="96"/>
      <c r="E8" s="96"/>
      <c r="F8" s="96"/>
      <c r="G8" s="96"/>
      <c r="H8" s="96"/>
      <c r="I8" s="97"/>
    </row>
    <row r="9" spans="1:9" x14ac:dyDescent="0.2">
      <c r="A9" s="98"/>
      <c r="B9" s="96"/>
      <c r="C9" s="96"/>
      <c r="D9" s="96"/>
      <c r="E9" s="96"/>
      <c r="F9" s="96"/>
      <c r="G9" s="96"/>
      <c r="H9" s="96"/>
      <c r="I9" s="97"/>
    </row>
    <row r="10" spans="1:9" x14ac:dyDescent="0.2">
      <c r="A10" s="98"/>
      <c r="B10" s="96"/>
      <c r="C10" s="96"/>
      <c r="D10" s="96"/>
      <c r="E10" s="96"/>
      <c r="F10" s="96"/>
      <c r="G10" s="96"/>
      <c r="H10" s="96"/>
      <c r="I10" s="97"/>
    </row>
    <row r="11" spans="1:9" x14ac:dyDescent="0.2">
      <c r="A11" s="98"/>
      <c r="B11" s="96"/>
      <c r="C11" s="96"/>
      <c r="D11" s="96"/>
      <c r="E11" s="96"/>
      <c r="F11" s="96"/>
      <c r="G11" s="96"/>
      <c r="H11" s="96"/>
      <c r="I11" s="97"/>
    </row>
    <row r="12" spans="1:9" x14ac:dyDescent="0.2">
      <c r="A12" s="98"/>
      <c r="B12" s="96"/>
      <c r="C12" s="96"/>
      <c r="D12" s="96"/>
      <c r="E12" s="96"/>
      <c r="F12" s="96"/>
      <c r="G12" s="96"/>
      <c r="H12" s="96"/>
      <c r="I12" s="97"/>
    </row>
    <row r="13" spans="1:9" x14ac:dyDescent="0.2">
      <c r="A13" s="98"/>
      <c r="B13" s="96"/>
      <c r="C13" s="96"/>
      <c r="D13" s="96"/>
      <c r="E13" s="96"/>
      <c r="F13" s="96"/>
      <c r="G13" s="96"/>
      <c r="H13" s="96"/>
      <c r="I13" s="97"/>
    </row>
    <row r="14" spans="1:9" x14ac:dyDescent="0.2">
      <c r="A14" s="98"/>
      <c r="B14" s="96"/>
      <c r="C14" s="96"/>
      <c r="D14" s="96"/>
      <c r="E14" s="96"/>
      <c r="F14" s="96"/>
      <c r="G14" s="96"/>
      <c r="H14" s="96"/>
      <c r="I14" s="97"/>
    </row>
    <row r="15" spans="1:9" x14ac:dyDescent="0.2">
      <c r="A15" s="98"/>
      <c r="B15" s="96"/>
      <c r="C15" s="96"/>
      <c r="D15" s="96"/>
      <c r="E15" s="96"/>
      <c r="F15" s="96"/>
      <c r="G15" s="96"/>
      <c r="H15" s="96"/>
      <c r="I15" s="97"/>
    </row>
    <row r="16" spans="1:9" x14ac:dyDescent="0.2">
      <c r="A16" s="98"/>
      <c r="B16" s="96"/>
      <c r="C16" s="96"/>
      <c r="D16" s="96"/>
      <c r="E16" s="96"/>
      <c r="F16" s="96"/>
      <c r="G16" s="96"/>
      <c r="H16" s="96"/>
      <c r="I16" s="97"/>
    </row>
    <row r="17" spans="1:9" x14ac:dyDescent="0.2">
      <c r="A17" s="98"/>
      <c r="B17" s="96"/>
      <c r="C17" s="96"/>
      <c r="D17" s="96"/>
      <c r="E17" s="96"/>
      <c r="F17" s="96"/>
      <c r="G17" s="96"/>
      <c r="H17" s="96"/>
      <c r="I17" s="97"/>
    </row>
    <row r="18" spans="1:9" x14ac:dyDescent="0.2">
      <c r="A18" s="98"/>
      <c r="B18" s="96"/>
      <c r="C18" s="96"/>
      <c r="D18" s="96"/>
      <c r="E18" s="96"/>
      <c r="F18" s="96"/>
      <c r="G18" s="96"/>
      <c r="H18" s="96"/>
      <c r="I18" s="97"/>
    </row>
    <row r="19" spans="1:9" x14ac:dyDescent="0.2">
      <c r="A19" s="98"/>
      <c r="B19" s="96"/>
      <c r="C19" s="96"/>
      <c r="D19" s="96"/>
      <c r="E19" s="96"/>
      <c r="F19" s="96"/>
      <c r="G19" s="96"/>
      <c r="H19" s="96"/>
      <c r="I19" s="97"/>
    </row>
    <row r="20" spans="1:9" x14ac:dyDescent="0.2">
      <c r="A20" s="98"/>
      <c r="B20" s="96"/>
      <c r="C20" s="96"/>
      <c r="D20" s="96"/>
      <c r="E20" s="96"/>
      <c r="F20" s="96"/>
      <c r="G20" s="96"/>
      <c r="H20" s="96"/>
      <c r="I20" s="97"/>
    </row>
    <row r="21" spans="1:9" x14ac:dyDescent="0.2">
      <c r="A21" s="98"/>
      <c r="B21" s="96"/>
      <c r="C21" s="96"/>
      <c r="D21" s="96"/>
      <c r="E21" s="96"/>
      <c r="F21" s="96"/>
      <c r="G21" s="96"/>
      <c r="H21" s="96"/>
      <c r="I21" s="97"/>
    </row>
    <row r="22" spans="1:9" x14ac:dyDescent="0.2">
      <c r="A22" s="98"/>
      <c r="B22" s="96"/>
      <c r="C22" s="96"/>
      <c r="D22" s="96"/>
      <c r="E22" s="96"/>
      <c r="F22" s="96"/>
      <c r="G22" s="96"/>
      <c r="H22" s="96"/>
      <c r="I22" s="97"/>
    </row>
    <row r="23" spans="1:9" x14ac:dyDescent="0.2">
      <c r="A23" s="98"/>
      <c r="B23" s="96"/>
      <c r="C23" s="96"/>
      <c r="D23" s="96"/>
      <c r="E23" s="96"/>
      <c r="F23" s="96"/>
      <c r="G23" s="96"/>
      <c r="H23" s="96"/>
      <c r="I23" s="97"/>
    </row>
    <row r="24" spans="1:9" ht="15" thickBot="1" x14ac:dyDescent="0.25">
      <c r="A24" s="98"/>
      <c r="B24" s="96"/>
      <c r="C24" s="96"/>
      <c r="D24" s="96"/>
      <c r="E24" s="96"/>
      <c r="F24" s="96"/>
      <c r="G24" s="96"/>
      <c r="H24" s="96"/>
      <c r="I24" s="97"/>
    </row>
    <row r="25" spans="1:9" ht="15" x14ac:dyDescent="0.2">
      <c r="A25" s="99" t="s">
        <v>50</v>
      </c>
      <c r="B25" s="100"/>
      <c r="C25" s="100"/>
      <c r="D25" s="100"/>
      <c r="E25" s="100"/>
      <c r="F25" s="100"/>
      <c r="G25" s="100"/>
      <c r="H25" s="100"/>
      <c r="I25" s="101"/>
    </row>
    <row r="26" spans="1:9" x14ac:dyDescent="0.2">
      <c r="A26" s="102" t="str">
        <f ca="1">VLOOKUP(A2,'Otázky - ústní'!A7:A27:'Otázky - ústní'!B7:B27,2)</f>
        <v>EU ETS: zahrnuté látky, environmentální cíle, princip povolenek, rozsah pokrytí zařízení a GHG v EU;  hlavní skleníkové plyny v atmosféře, plyny zahrnuté v národní GHG inventarizaci, mechanismus účinku GHG, absorpční atmosférické okno, sektory výroby zahrnuté do inventarizačního plánu, GWP (význam, časové horizonty, na čem závisí), radiační síla a kapacita radiační síly</v>
      </c>
      <c r="B26" s="103"/>
      <c r="C26" s="103"/>
      <c r="D26" s="103"/>
      <c r="E26" s="103"/>
      <c r="F26" s="103"/>
      <c r="G26" s="103"/>
      <c r="H26" s="103"/>
      <c r="I26" s="104"/>
    </row>
    <row r="27" spans="1:9" x14ac:dyDescent="0.2">
      <c r="A27" s="105"/>
      <c r="B27" s="103"/>
      <c r="C27" s="103"/>
      <c r="D27" s="103"/>
      <c r="E27" s="103"/>
      <c r="F27" s="103"/>
      <c r="G27" s="103"/>
      <c r="H27" s="103"/>
      <c r="I27" s="104"/>
    </row>
    <row r="28" spans="1:9" x14ac:dyDescent="0.2">
      <c r="A28" s="105"/>
      <c r="B28" s="103"/>
      <c r="C28" s="103"/>
      <c r="D28" s="103"/>
      <c r="E28" s="103"/>
      <c r="F28" s="103"/>
      <c r="G28" s="103"/>
      <c r="H28" s="103"/>
      <c r="I28" s="104"/>
    </row>
    <row r="29" spans="1:9" x14ac:dyDescent="0.2">
      <c r="A29" s="105"/>
      <c r="B29" s="103"/>
      <c r="C29" s="103"/>
      <c r="D29" s="103"/>
      <c r="E29" s="103"/>
      <c r="F29" s="103"/>
      <c r="G29" s="103"/>
      <c r="H29" s="103"/>
      <c r="I29" s="104"/>
    </row>
    <row r="30" spans="1:9" x14ac:dyDescent="0.2">
      <c r="A30" s="105"/>
      <c r="B30" s="103"/>
      <c r="C30" s="103"/>
      <c r="D30" s="103"/>
      <c r="E30" s="103"/>
      <c r="F30" s="103"/>
      <c r="G30" s="103"/>
      <c r="H30" s="103"/>
      <c r="I30" s="104"/>
    </row>
    <row r="31" spans="1:9" x14ac:dyDescent="0.2">
      <c r="A31" s="105"/>
      <c r="B31" s="103"/>
      <c r="C31" s="103"/>
      <c r="D31" s="103"/>
      <c r="E31" s="103"/>
      <c r="F31" s="103"/>
      <c r="G31" s="103"/>
      <c r="H31" s="103"/>
      <c r="I31" s="104"/>
    </row>
    <row r="32" spans="1:9" x14ac:dyDescent="0.2">
      <c r="A32" s="105"/>
      <c r="B32" s="103"/>
      <c r="C32" s="103"/>
      <c r="D32" s="103"/>
      <c r="E32" s="103"/>
      <c r="F32" s="103"/>
      <c r="G32" s="103"/>
      <c r="H32" s="103"/>
      <c r="I32" s="104"/>
    </row>
    <row r="33" spans="1:9" x14ac:dyDescent="0.2">
      <c r="A33" s="105"/>
      <c r="B33" s="103"/>
      <c r="C33" s="103"/>
      <c r="D33" s="103"/>
      <c r="E33" s="103"/>
      <c r="F33" s="103"/>
      <c r="G33" s="103"/>
      <c r="H33" s="103"/>
      <c r="I33" s="104"/>
    </row>
    <row r="34" spans="1:9" x14ac:dyDescent="0.2">
      <c r="A34" s="105"/>
      <c r="B34" s="103"/>
      <c r="C34" s="103"/>
      <c r="D34" s="103"/>
      <c r="E34" s="103"/>
      <c r="F34" s="103"/>
      <c r="G34" s="103"/>
      <c r="H34" s="103"/>
      <c r="I34" s="104"/>
    </row>
    <row r="35" spans="1:9" x14ac:dyDescent="0.2">
      <c r="A35" s="105"/>
      <c r="B35" s="103"/>
      <c r="C35" s="103"/>
      <c r="D35" s="103"/>
      <c r="E35" s="103"/>
      <c r="F35" s="103"/>
      <c r="G35" s="103"/>
      <c r="H35" s="103"/>
      <c r="I35" s="104"/>
    </row>
    <row r="36" spans="1:9" x14ac:dyDescent="0.2">
      <c r="A36" s="105"/>
      <c r="B36" s="103"/>
      <c r="C36" s="103"/>
      <c r="D36" s="103"/>
      <c r="E36" s="103"/>
      <c r="F36" s="103"/>
      <c r="G36" s="103"/>
      <c r="H36" s="103"/>
      <c r="I36" s="104"/>
    </row>
    <row r="37" spans="1:9" x14ac:dyDescent="0.2">
      <c r="A37" s="105"/>
      <c r="B37" s="103"/>
      <c r="C37" s="103"/>
      <c r="D37" s="103"/>
      <c r="E37" s="103"/>
      <c r="F37" s="103"/>
      <c r="G37" s="103"/>
      <c r="H37" s="103"/>
      <c r="I37" s="104"/>
    </row>
    <row r="38" spans="1:9" x14ac:dyDescent="0.2">
      <c r="A38" s="105"/>
      <c r="B38" s="103"/>
      <c r="C38" s="103"/>
      <c r="D38" s="103"/>
      <c r="E38" s="103"/>
      <c r="F38" s="103"/>
      <c r="G38" s="103"/>
      <c r="H38" s="103"/>
      <c r="I38" s="104"/>
    </row>
    <row r="39" spans="1:9" x14ac:dyDescent="0.2">
      <c r="A39" s="105"/>
      <c r="B39" s="103"/>
      <c r="C39" s="103"/>
      <c r="D39" s="103"/>
      <c r="E39" s="103"/>
      <c r="F39" s="103"/>
      <c r="G39" s="103"/>
      <c r="H39" s="103"/>
      <c r="I39" s="104"/>
    </row>
    <row r="40" spans="1:9" x14ac:dyDescent="0.2">
      <c r="A40" s="105"/>
      <c r="B40" s="103"/>
      <c r="C40" s="103"/>
      <c r="D40" s="103"/>
      <c r="E40" s="103"/>
      <c r="F40" s="103"/>
      <c r="G40" s="103"/>
      <c r="H40" s="103"/>
      <c r="I40" s="104"/>
    </row>
    <row r="41" spans="1:9" x14ac:dyDescent="0.2">
      <c r="A41" s="105"/>
      <c r="B41" s="103"/>
      <c r="C41" s="103"/>
      <c r="D41" s="103"/>
      <c r="E41" s="103"/>
      <c r="F41" s="103"/>
      <c r="G41" s="103"/>
      <c r="H41" s="103"/>
      <c r="I41" s="104"/>
    </row>
    <row r="42" spans="1:9" x14ac:dyDescent="0.2">
      <c r="A42" s="105"/>
      <c r="B42" s="103"/>
      <c r="C42" s="103"/>
      <c r="D42" s="103"/>
      <c r="E42" s="103"/>
      <c r="F42" s="103"/>
      <c r="G42" s="103"/>
      <c r="H42" s="103"/>
      <c r="I42" s="104"/>
    </row>
    <row r="43" spans="1:9" x14ac:dyDescent="0.2">
      <c r="A43" s="105"/>
      <c r="B43" s="103"/>
      <c r="C43" s="103"/>
      <c r="D43" s="103"/>
      <c r="E43" s="103"/>
      <c r="F43" s="103"/>
      <c r="G43" s="103"/>
      <c r="H43" s="103"/>
      <c r="I43" s="104"/>
    </row>
    <row r="44" spans="1:9" x14ac:dyDescent="0.2">
      <c r="A44" s="105"/>
      <c r="B44" s="103"/>
      <c r="C44" s="103"/>
      <c r="D44" s="103"/>
      <c r="E44" s="103"/>
      <c r="F44" s="103"/>
      <c r="G44" s="103"/>
      <c r="H44" s="103"/>
      <c r="I44" s="104"/>
    </row>
    <row r="45" spans="1:9" x14ac:dyDescent="0.2">
      <c r="A45" s="105"/>
      <c r="B45" s="103"/>
      <c r="C45" s="103"/>
      <c r="D45" s="103"/>
      <c r="E45" s="103"/>
      <c r="F45" s="103"/>
      <c r="G45" s="103"/>
      <c r="H45" s="103"/>
      <c r="I45" s="104"/>
    </row>
    <row r="46" spans="1:9" x14ac:dyDescent="0.2">
      <c r="A46" s="105"/>
      <c r="B46" s="103"/>
      <c r="C46" s="103"/>
      <c r="D46" s="103"/>
      <c r="E46" s="103"/>
      <c r="F46" s="103"/>
      <c r="G46" s="103"/>
      <c r="H46" s="103"/>
      <c r="I46" s="104"/>
    </row>
    <row r="47" spans="1:9" x14ac:dyDescent="0.2">
      <c r="A47" s="105"/>
      <c r="B47" s="103"/>
      <c r="C47" s="103"/>
      <c r="D47" s="103"/>
      <c r="E47" s="103"/>
      <c r="F47" s="103"/>
      <c r="G47" s="103"/>
      <c r="H47" s="103"/>
      <c r="I47" s="104"/>
    </row>
    <row r="48" spans="1:9" x14ac:dyDescent="0.2">
      <c r="A48" s="105"/>
      <c r="B48" s="103"/>
      <c r="C48" s="103"/>
      <c r="D48" s="103"/>
      <c r="E48" s="103"/>
      <c r="F48" s="103"/>
      <c r="G48" s="103"/>
      <c r="H48" s="103"/>
      <c r="I48" s="104"/>
    </row>
    <row r="49" spans="1:9" x14ac:dyDescent="0.2">
      <c r="A49" s="105"/>
      <c r="B49" s="103"/>
      <c r="C49" s="103"/>
      <c r="D49" s="103"/>
      <c r="E49" s="103"/>
      <c r="F49" s="103"/>
      <c r="G49" s="103"/>
      <c r="H49" s="103"/>
      <c r="I49" s="104"/>
    </row>
    <row r="50" spans="1:9" x14ac:dyDescent="0.2">
      <c r="A50" s="105"/>
      <c r="B50" s="103"/>
      <c r="C50" s="103"/>
      <c r="D50" s="103"/>
      <c r="E50" s="103"/>
      <c r="F50" s="103"/>
      <c r="G50" s="103"/>
      <c r="H50" s="103"/>
      <c r="I50" s="104"/>
    </row>
    <row r="51" spans="1:9" x14ac:dyDescent="0.2">
      <c r="A51" s="105"/>
      <c r="B51" s="103"/>
      <c r="C51" s="103"/>
      <c r="D51" s="103"/>
      <c r="E51" s="103"/>
      <c r="F51" s="103"/>
      <c r="G51" s="103"/>
      <c r="H51" s="103"/>
      <c r="I51" s="104"/>
    </row>
    <row r="52" spans="1:9" ht="15" thickBot="1" x14ac:dyDescent="0.25">
      <c r="A52" s="106"/>
      <c r="B52" s="107"/>
      <c r="C52" s="107"/>
      <c r="D52" s="107"/>
      <c r="E52" s="107"/>
      <c r="F52" s="107"/>
      <c r="G52" s="107"/>
      <c r="H52" s="107"/>
      <c r="I52" s="108"/>
    </row>
  </sheetData>
  <mergeCells count="4">
    <mergeCell ref="A1:I1"/>
    <mergeCell ref="A2:I24"/>
    <mergeCell ref="A25:I25"/>
    <mergeCell ref="A26:I52"/>
  </mergeCells>
  <pageMargins left="0.7" right="0.7" top="0.78740157499999996" bottom="0.78740157499999996" header="0.3" footer="0.3"/>
  <pageSetup paperSize="9" orientation="portrait" r:id="rId1"/>
  <colBreaks count="1" manualBreakCount="1">
    <brk id="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Otázky - písemka</vt:lpstr>
      <vt:lpstr>Písemka</vt:lpstr>
      <vt:lpstr>Otázky - ústní</vt:lpstr>
      <vt:lpstr>Generátor otázky</vt:lpstr>
      <vt:lpstr>'Otázky - ústní'!Názvy_tisku</vt:lpstr>
      <vt:lpstr>'Generátor otázky'!Oblast_tisku</vt:lpstr>
      <vt:lpstr>'Otázky - písemka'!Oblast_tisku</vt:lpstr>
      <vt:lpstr>'Otázky - ústní'!Oblast_tisku</vt:lpstr>
      <vt:lpstr>Písemka!Oblast_tisku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 Marek</dc:creator>
  <cp:lastModifiedBy>Staf Marek</cp:lastModifiedBy>
  <cp:lastPrinted>2016-01-05T09:06:18Z</cp:lastPrinted>
  <dcterms:created xsi:type="dcterms:W3CDTF">2015-05-22T12:54:44Z</dcterms:created>
  <dcterms:modified xsi:type="dcterms:W3CDTF">2022-12-14T15:34:06Z</dcterms:modified>
</cp:coreProperties>
</file>